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45" windowWidth="12000" windowHeight="5700" tabRatio="583" activeTab="1"/>
  </bookViews>
  <sheets>
    <sheet name="Grundrelationen" sheetId="1" r:id="rId1"/>
    <sheet name="Spiele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<sst xmlns="http://schemas.openxmlformats.org/spreadsheetml/2006/main" count="32" uniqueCount="32">
  <si>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Konstantendefinitionsteil: Kosten-Nutzen-Matrix</t>
  </si>
  <si>
    <t>Gegner</t>
  </si>
  <si>
    <t>Taube</t>
  </si>
  <si>
    <t>Falke</t>
  </si>
  <si>
    <t>Gewinn der Taube</t>
  </si>
  <si>
    <t>Gewinn des Falken</t>
  </si>
  <si>
    <t>Ablauftabelle</t>
  </si>
  <si>
    <t>Taubenanteil in %</t>
  </si>
  <si>
    <t>Gewinn Taube</t>
  </si>
  <si>
    <t>Gewinn Falke</t>
  </si>
  <si>
    <t>Mittlerer Gewinn</t>
  </si>
  <si>
    <t>Kosten-Nutzen-Matrix</t>
  </si>
  <si>
    <t>Das Spielfeld</t>
  </si>
  <si>
    <t>Mitspieler</t>
  </si>
  <si>
    <t>A</t>
  </si>
  <si>
    <t>B</t>
  </si>
  <si>
    <t>C</t>
  </si>
  <si>
    <t>D</t>
  </si>
  <si>
    <t>E</t>
  </si>
  <si>
    <t>F</t>
  </si>
  <si>
    <t>G</t>
  </si>
  <si>
    <t>H</t>
  </si>
  <si>
    <t>Taubenanteil (Spieler)</t>
  </si>
  <si>
    <t>Taubenanteil Umwelt</t>
  </si>
  <si>
    <t>Gewinn je Taube</t>
  </si>
  <si>
    <t>Gewinn je Falke</t>
  </si>
  <si>
    <t>Gewinn</t>
  </si>
  <si>
    <t>Anzahl Spieler:</t>
  </si>
  <si>
    <t>Taubenanteil (Durchschnitt):</t>
  </si>
  <si>
    <t>Auszahlungsfunktion u(x1, x2)</t>
  </si>
  <si>
    <t>Variante</t>
  </si>
  <si>
    <t>Variante: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</si>
</sst>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.00"/>
    <numFmt numFmtId="165" formatCode="#.00"/>
    <numFmt numFmtId="166" formatCode="%#.00"/>
    <numFmt numFmtId="167" formatCode="#."/>
    <numFmt numFmtId="168" formatCode="d&quot;. &quot;m\o\n\ad\ yyyy"/>
    <numFmt numFmtId="169" formatCode="0.00_)"/>
    <numFmt numFmtId="170" formatCode="0.0%"/>
    <numFmt numFmtId="171" formatCode="0.0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12"/>
      <name val="Courier"/>
      <family val="0"/>
    </font>
    <font>
      <b/>
      <sz val="8"/>
      <name val="Arial"/>
      <family val="0"/>
    </font>
    <font>
      <sz val="12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5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5" fillId="0" borderId="0">
      <alignment/>
      <protection locked="0"/>
    </xf>
    <xf numFmtId="4" fontId="5" fillId="0" borderId="0">
      <alignment/>
      <protection locked="0"/>
    </xf>
    <xf numFmtId="167" fontId="6" fillId="0" borderId="0">
      <alignment/>
      <protection locked="0"/>
    </xf>
    <xf numFmtId="167" fontId="6" fillId="0" borderId="0">
      <alignment/>
      <protection locked="0"/>
    </xf>
    <xf numFmtId="9" fontId="4" fillId="0" borderId="0" applyFont="0" applyFill="0" applyBorder="0" applyAlignment="0" applyProtection="0"/>
    <xf numFmtId="167" fontId="5" fillId="0" borderId="1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9" fontId="0" fillId="0" borderId="2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1" fontId="0" fillId="0" borderId="2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8" xfId="0" applyNumberForma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9" fontId="0" fillId="0" borderId="0" xfId="0" applyNumberFormat="1" applyBorder="1" applyAlignment="1" applyProtection="1">
      <alignment/>
      <protection/>
    </xf>
    <xf numFmtId="9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"/>
          <c:w val="0.779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Grundrelationen!$B$10</c:f>
              <c:strCache>
                <c:ptCount val="1"/>
                <c:pt idx="0">
                  <c:v>Gewinn Taube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Grundrelationen!$B$11:$B$111</c:f>
              <c:numCache/>
            </c:numRef>
          </c:val>
          <c:smooth val="0"/>
        </c:ser>
        <c:ser>
          <c:idx val="1"/>
          <c:order val="1"/>
          <c:tx>
            <c:strRef>
              <c:f>Grundrelationen!$C$10</c:f>
              <c:strCache>
                <c:ptCount val="1"/>
                <c:pt idx="0">
                  <c:v>Gewinn Falke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Grundrelationen!$C$11:$C$111</c:f>
              <c:numCache/>
            </c:numRef>
          </c:val>
          <c:smooth val="0"/>
        </c:ser>
        <c:ser>
          <c:idx val="2"/>
          <c:order val="2"/>
          <c:tx>
            <c:strRef>
              <c:f>Grundrelationen!$D$10</c:f>
              <c:strCache>
                <c:ptCount val="1"/>
                <c:pt idx="0">
                  <c:v>Mittlerer Gewinn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Grundrelationen!$D$11:$D$111</c:f>
              <c:numCache/>
            </c:numRef>
          </c:val>
          <c:smooth val="0"/>
        </c:ser>
        <c:axId val="59190707"/>
        <c:axId val="62954316"/>
      </c:line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Taubenanteil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54316"/>
        <c:crosses val="autoZero"/>
        <c:auto val="0"/>
        <c:lblOffset val="100"/>
        <c:tickLblSkip val="10"/>
        <c:tickMarkSkip val="10"/>
        <c:noMultiLvlLbl val="0"/>
      </c:catAx>
      <c:valAx>
        <c:axId val="629543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907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Auszahlungsfunktion u(x1, x2)</a:t>
            </a:r>
          </a:p>
        </c:rich>
      </c:tx>
      <c:layout>
        <c:manualLayout>
          <c:xMode val="factor"/>
          <c:yMode val="factor"/>
          <c:x val="0.00225"/>
          <c:y val="-0.01725"/>
        </c:manualLayout>
      </c:layout>
      <c:spPr>
        <a:noFill/>
        <a:ln>
          <a:noFill/>
        </a:ln>
      </c:spPr>
    </c:title>
    <c:view3D>
      <c:rotX val="28"/>
      <c:rotY val="33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015"/>
          <c:w val="0.96825"/>
          <c:h val="0.87575"/>
        </c:manualLayout>
      </c:layout>
      <c:surface3DChart>
        <c:ser>
          <c:idx val="0"/>
          <c:order val="0"/>
          <c:tx>
            <c:strRef>
              <c:f>Grundrelationen!$F$4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Grundrelationen!$G$4:$Q$4</c:f>
              <c:numCache/>
            </c:numRef>
          </c:val>
        </c:ser>
        <c:ser>
          <c:idx val="1"/>
          <c:order val="1"/>
          <c:tx>
            <c:strRef>
              <c:f>Grundrelationen!$F$5</c:f>
              <c:strCache>
                <c:ptCount val="1"/>
                <c:pt idx="0">
                  <c:v>90%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Grundrelationen!$G$5:$Q$5</c:f>
              <c:numCache/>
            </c:numRef>
          </c:val>
        </c:ser>
        <c:ser>
          <c:idx val="2"/>
          <c:order val="2"/>
          <c:tx>
            <c:strRef>
              <c:f>Grundrelationen!$F$6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Grundrelationen!$G$6:$Q$6</c:f>
              <c:numCache/>
            </c:numRef>
          </c:val>
        </c:ser>
        <c:ser>
          <c:idx val="3"/>
          <c:order val="3"/>
          <c:tx>
            <c:strRef>
              <c:f>Grundrelationen!$F$7</c:f>
              <c:strCache>
                <c:ptCount val="1"/>
                <c:pt idx="0">
                  <c:v>70%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Grundrelationen!$G$7:$Q$7</c:f>
              <c:numCache/>
            </c:numRef>
          </c:val>
        </c:ser>
        <c:ser>
          <c:idx val="4"/>
          <c:order val="4"/>
          <c:tx>
            <c:strRef>
              <c:f>Grundrelationen!$F$8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Grundrelationen!$G$8:$Q$8</c:f>
              <c:numCache/>
            </c:numRef>
          </c:val>
        </c:ser>
        <c:ser>
          <c:idx val="5"/>
          <c:order val="5"/>
          <c:tx>
            <c:strRef>
              <c:f>Grundrelationen!$F$9</c:f>
              <c:strCache>
                <c:ptCount val="1"/>
                <c:pt idx="0">
                  <c:v>50%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Grundrelationen!$G$9:$Q$9</c:f>
              <c:numCache/>
            </c:numRef>
          </c:val>
        </c:ser>
        <c:ser>
          <c:idx val="6"/>
          <c:order val="6"/>
          <c:tx>
            <c:strRef>
              <c:f>Grundrelationen!$F$10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Grundrelationen!$G$10:$Q$10</c:f>
              <c:numCache/>
            </c:numRef>
          </c:val>
        </c:ser>
        <c:ser>
          <c:idx val="7"/>
          <c:order val="7"/>
          <c:tx>
            <c:strRef>
              <c:f>Grundrelationen!$F$11</c:f>
              <c:strCache>
                <c:ptCount val="1"/>
                <c:pt idx="0">
                  <c:v>30%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Grundrelationen!$G$11:$Q$11</c:f>
              <c:numCache/>
            </c:numRef>
          </c:val>
        </c:ser>
        <c:ser>
          <c:idx val="8"/>
          <c:order val="8"/>
          <c:tx>
            <c:strRef>
              <c:f>Grundrelationen!$F$12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Grundrelationen!$G$12:$Q$12</c:f>
              <c:numCache/>
            </c:numRef>
          </c:val>
        </c:ser>
        <c:ser>
          <c:idx val="9"/>
          <c:order val="9"/>
          <c:tx>
            <c:strRef>
              <c:f>Grundrelationen!$F$13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Grundrelationen!$G$13:$Q$13</c:f>
              <c:numCache/>
            </c:numRef>
          </c:val>
        </c:ser>
        <c:ser>
          <c:idx val="10"/>
          <c:order val="10"/>
          <c:tx>
            <c:strRef>
              <c:f>Grundrelationen!$F$14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Grundrelationen!$G$14:$Q$14</c:f>
              <c:numCache/>
            </c:numRef>
          </c:val>
        </c:ser>
        <c:axId val="29717933"/>
        <c:axId val="66134806"/>
        <c:axId val="58342343"/>
      </c:surface3D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Auszahlung an
x1-Strategen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At val="1"/>
        <c:crossBetween val="between"/>
        <c:dispUnits/>
      </c:valAx>
      <c:serAx>
        <c:axId val="583423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13480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175"/>
          <c:w val="0.974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Spiele!$A$7</c:f>
              <c:strCache>
                <c:ptCount val="1"/>
                <c:pt idx="0">
                  <c:v>Taubenanteil (Spieler)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Spiele!$B$7:$I$7</c:f>
              <c:numCache/>
            </c:numRef>
          </c:val>
        </c:ser>
        <c:ser>
          <c:idx val="1"/>
          <c:order val="1"/>
          <c:tx>
            <c:strRef>
              <c:f>Spiele!$A$8</c:f>
              <c:strCache>
                <c:ptCount val="1"/>
                <c:pt idx="0">
                  <c:v>Taubenanteil Umwelt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Spiele!$B$8:$I$8</c:f>
              <c:numCache/>
            </c:numRef>
          </c:val>
        </c:ser>
        <c:overlap val="30"/>
        <c:axId val="55319040"/>
        <c:axId val="28109313"/>
      </c:barChart>
      <c:catAx>
        <c:axId val="553190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109313"/>
        <c:crosses val="autoZero"/>
        <c:auto val="0"/>
        <c:lblOffset val="100"/>
        <c:noMultiLvlLbl val="0"/>
      </c:catAx>
      <c:valAx>
        <c:axId val="2810931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53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01275"/>
          <c:w val="0.523"/>
          <c:h val="0.12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375"/>
          <c:w val="0.988"/>
          <c:h val="0.97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Spiele!$A$9</c:f>
              <c:strCache>
                <c:ptCount val="1"/>
                <c:pt idx="0">
                  <c:v>Gewinn je Taube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Spiele!$B$9:$I$9</c:f>
              <c:numCache/>
            </c:numRef>
          </c:val>
        </c:ser>
        <c:ser>
          <c:idx val="3"/>
          <c:order val="1"/>
          <c:tx>
            <c:strRef>
              <c:f>Spiele!$A$10</c:f>
              <c:strCache>
                <c:ptCount val="1"/>
                <c:pt idx="0">
                  <c:v>Gewinn je Falke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Spiele!$B$10:$I$10</c:f>
              <c:numCache/>
            </c:numRef>
          </c:val>
        </c:ser>
        <c:ser>
          <c:idx val="4"/>
          <c:order val="2"/>
          <c:tx>
            <c:strRef>
              <c:f>Spiele!$A$11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Spiele!$B$11:$I$11</c:f>
              <c:numCache/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261851"/>
        <c:crosses val="autoZero"/>
        <c:auto val="0"/>
        <c:lblOffset val="100"/>
        <c:noMultiLvlLbl val="0"/>
      </c:catAx>
      <c:valAx>
        <c:axId val="62261851"/>
        <c:scaling>
          <c:orientation val="minMax"/>
          <c:max val="30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"/>
          <c:w val="0.57075"/>
          <c:h val="0.13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76200</xdr:rowOff>
    </xdr:from>
    <xdr:to>
      <xdr:col>3</xdr:col>
      <xdr:colOff>1619250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0" y="2400300"/>
        <a:ext cx="59245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</xdr:row>
      <xdr:rowOff>66675</xdr:rowOff>
    </xdr:from>
    <xdr:to>
      <xdr:col>17</xdr:col>
      <xdr:colOff>809625</xdr:colOff>
      <xdr:row>26</xdr:row>
      <xdr:rowOff>180975</xdr:rowOff>
    </xdr:to>
    <xdr:graphicFrame>
      <xdr:nvGraphicFramePr>
        <xdr:cNvPr id="2" name="Chart 4"/>
        <xdr:cNvGraphicFramePr/>
      </xdr:nvGraphicFramePr>
      <xdr:xfrm>
        <a:off x="7934325" y="647700"/>
        <a:ext cx="70866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161925</xdr:rowOff>
    </xdr:from>
    <xdr:to>
      <xdr:col>13</xdr:col>
      <xdr:colOff>742950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5295900" y="2276475"/>
        <a:ext cx="79057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38100</xdr:rowOff>
    </xdr:from>
    <xdr:to>
      <xdr:col>8</xdr:col>
      <xdr:colOff>457200</xdr:colOff>
      <xdr:row>27</xdr:row>
      <xdr:rowOff>38100</xdr:rowOff>
    </xdr:to>
    <xdr:graphicFrame>
      <xdr:nvGraphicFramePr>
        <xdr:cNvPr id="2" name="Chart 3"/>
        <xdr:cNvGraphicFramePr/>
      </xdr:nvGraphicFramePr>
      <xdr:xfrm>
        <a:off x="47625" y="3295650"/>
        <a:ext cx="79438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zoomScale="50" zoomScaleNormal="50" workbookViewId="0" topLeftCell="A1">
      <selection activeCell="D4" sqref="D4"/>
    </sheetView>
  </sheetViews>
  <sheetFormatPr defaultColWidth="11.19921875" defaultRowHeight="15"/>
  <cols>
    <col min="1" max="1" width="18.19921875" style="0" customWidth="1"/>
    <col min="2" max="2" width="13.796875" style="0" customWidth="1"/>
    <col min="3" max="3" width="13.19921875" style="0" customWidth="1"/>
    <col min="4" max="4" width="17.3984375" style="0" customWidth="1"/>
    <col min="5" max="5" width="5" style="0" customWidth="1"/>
    <col min="6" max="17" width="6.796875" style="0" customWidth="1"/>
  </cols>
  <sheetData>
    <row r="1" spans="1:6" s="17" customFormat="1" ht="15">
      <c r="A1" s="15" t="s">
        <v>0</v>
      </c>
      <c r="B1" s="16"/>
      <c r="C1" s="16"/>
      <c r="D1" s="16"/>
      <c r="E1" s="16"/>
      <c r="F1" s="17" t="s">
        <v>29</v>
      </c>
    </row>
    <row r="2" spans="1:5" ht="15.75" thickBot="1">
      <c r="A2" s="5"/>
      <c r="B2" s="1"/>
      <c r="C2" s="1"/>
      <c r="D2" s="1"/>
      <c r="E2" s="1"/>
    </row>
    <row r="3" spans="1:17" ht="15">
      <c r="A3" s="8"/>
      <c r="B3" s="10" t="s">
        <v>1</v>
      </c>
      <c r="C3" s="9" t="s">
        <v>2</v>
      </c>
      <c r="D3" s="9" t="s">
        <v>3</v>
      </c>
      <c r="E3" s="38"/>
      <c r="G3" s="36">
        <v>1</v>
      </c>
      <c r="H3" s="36">
        <f>G3-10%</f>
        <v>0.9</v>
      </c>
      <c r="I3" s="36">
        <f aca="true" t="shared" si="0" ref="I3:Q3">H3-10%</f>
        <v>0.8</v>
      </c>
      <c r="J3" s="36">
        <f t="shared" si="0"/>
        <v>0.7000000000000001</v>
      </c>
      <c r="K3" s="36">
        <f t="shared" si="0"/>
        <v>0.6000000000000001</v>
      </c>
      <c r="L3" s="36">
        <f t="shared" si="0"/>
        <v>0.5000000000000001</v>
      </c>
      <c r="M3" s="36">
        <f t="shared" si="0"/>
        <v>0.40000000000000013</v>
      </c>
      <c r="N3" s="36">
        <f t="shared" si="0"/>
        <v>0.30000000000000016</v>
      </c>
      <c r="O3" s="36">
        <f t="shared" si="0"/>
        <v>0.20000000000000015</v>
      </c>
      <c r="P3" s="36">
        <f t="shared" si="0"/>
        <v>0.10000000000000014</v>
      </c>
      <c r="Q3" s="36">
        <f t="shared" si="0"/>
        <v>1.3877787807814457E-16</v>
      </c>
    </row>
    <row r="4" spans="1:17" ht="15">
      <c r="A4" s="6"/>
      <c r="B4" s="11" t="s">
        <v>4</v>
      </c>
      <c r="C4" s="43">
        <v>15</v>
      </c>
      <c r="D4" s="43">
        <v>0</v>
      </c>
      <c r="E4" s="14"/>
      <c r="F4" s="36">
        <v>1</v>
      </c>
      <c r="G4" s="37">
        <f aca="true" t="shared" si="1" ref="G4:G14">$D$5+($C$5-$D$5)*G$3+$F4*($D$4-$D$5+($C$4-$C$5-$D$4+$D$5)*G$3)</f>
        <v>15</v>
      </c>
      <c r="H4" s="37">
        <f aca="true" t="shared" si="2" ref="H4:Q14">$D$5+($C$5-$D$5)*H$3+$F4*($D$4-$D$5+($C$4-$C$5-$D$4+$D$5)*H$3)</f>
        <v>13.5</v>
      </c>
      <c r="I4" s="37">
        <f t="shared" si="2"/>
        <v>12</v>
      </c>
      <c r="J4" s="37">
        <f t="shared" si="2"/>
        <v>10.5</v>
      </c>
      <c r="K4" s="37">
        <f t="shared" si="2"/>
        <v>9</v>
      </c>
      <c r="L4" s="37">
        <f t="shared" si="2"/>
        <v>7.5</v>
      </c>
      <c r="M4" s="37">
        <f t="shared" si="2"/>
        <v>6.0000000000000036</v>
      </c>
      <c r="N4" s="37">
        <f t="shared" si="2"/>
        <v>4.5</v>
      </c>
      <c r="O4" s="37">
        <f t="shared" si="2"/>
        <v>3.0000000000000018</v>
      </c>
      <c r="P4" s="37">
        <f t="shared" si="2"/>
        <v>1.5000000000000036</v>
      </c>
      <c r="Q4" s="37">
        <f t="shared" si="2"/>
        <v>0</v>
      </c>
    </row>
    <row r="5" spans="1:17" ht="15.75" thickBot="1">
      <c r="A5" s="7"/>
      <c r="B5" s="12" t="s">
        <v>5</v>
      </c>
      <c r="C5" s="44">
        <v>50</v>
      </c>
      <c r="D5" s="44">
        <v>-25</v>
      </c>
      <c r="E5" s="14"/>
      <c r="F5" s="36">
        <f>F4-10%</f>
        <v>0.9</v>
      </c>
      <c r="G5" s="37">
        <f t="shared" si="1"/>
        <v>18.5</v>
      </c>
      <c r="H5" s="37">
        <f t="shared" si="2"/>
        <v>16.4</v>
      </c>
      <c r="I5" s="37">
        <f t="shared" si="2"/>
        <v>14.3</v>
      </c>
      <c r="J5" s="37">
        <f t="shared" si="2"/>
        <v>12.200000000000001</v>
      </c>
      <c r="K5" s="37">
        <f t="shared" si="2"/>
        <v>10.1</v>
      </c>
      <c r="L5" s="37">
        <f t="shared" si="2"/>
        <v>8</v>
      </c>
      <c r="M5" s="37">
        <f t="shared" si="2"/>
        <v>5.900000000000004</v>
      </c>
      <c r="N5" s="37">
        <f t="shared" si="2"/>
        <v>3.8000000000000016</v>
      </c>
      <c r="O5" s="37">
        <f t="shared" si="2"/>
        <v>1.7000000000000028</v>
      </c>
      <c r="P5" s="37">
        <f t="shared" si="2"/>
        <v>-0.399999999999995</v>
      </c>
      <c r="Q5" s="37">
        <f t="shared" si="2"/>
        <v>-2.4999999999999964</v>
      </c>
    </row>
    <row r="6" spans="6:17" ht="15" customHeight="1">
      <c r="F6" s="36">
        <f aca="true" t="shared" si="3" ref="F6:F14">F5-10%</f>
        <v>0.8</v>
      </c>
      <c r="G6" s="37">
        <f t="shared" si="1"/>
        <v>22</v>
      </c>
      <c r="H6" s="37">
        <f t="shared" si="2"/>
        <v>19.299999999999997</v>
      </c>
      <c r="I6" s="37">
        <f t="shared" si="2"/>
        <v>16.599999999999998</v>
      </c>
      <c r="J6" s="37">
        <f t="shared" si="2"/>
        <v>13.9</v>
      </c>
      <c r="K6" s="37">
        <f t="shared" si="2"/>
        <v>11.200000000000001</v>
      </c>
      <c r="L6" s="37">
        <f t="shared" si="2"/>
        <v>8.5</v>
      </c>
      <c r="M6" s="37">
        <f t="shared" si="2"/>
        <v>5.800000000000005</v>
      </c>
      <c r="N6" s="37">
        <f t="shared" si="2"/>
        <v>3.1000000000000023</v>
      </c>
      <c r="O6" s="37">
        <f t="shared" si="2"/>
        <v>0.4000000000000039</v>
      </c>
      <c r="P6" s="37">
        <f t="shared" si="2"/>
        <v>-2.2999999999999936</v>
      </c>
      <c r="Q6" s="37">
        <f t="shared" si="2"/>
        <v>-4.999999999999993</v>
      </c>
    </row>
    <row r="7" spans="6:17" ht="15" customHeight="1">
      <c r="F7" s="36">
        <f t="shared" si="3"/>
        <v>0.7000000000000001</v>
      </c>
      <c r="G7" s="37">
        <f t="shared" si="1"/>
        <v>25.499999999999996</v>
      </c>
      <c r="H7" s="37">
        <f t="shared" si="2"/>
        <v>22.2</v>
      </c>
      <c r="I7" s="37">
        <f t="shared" si="2"/>
        <v>18.9</v>
      </c>
      <c r="J7" s="37">
        <f t="shared" si="2"/>
        <v>15.600000000000001</v>
      </c>
      <c r="K7" s="37">
        <f t="shared" si="2"/>
        <v>12.3</v>
      </c>
      <c r="L7" s="37">
        <f t="shared" si="2"/>
        <v>9.000000000000002</v>
      </c>
      <c r="M7" s="37">
        <f t="shared" si="2"/>
        <v>5.7000000000000055</v>
      </c>
      <c r="N7" s="37">
        <f t="shared" si="2"/>
        <v>2.400000000000004</v>
      </c>
      <c r="O7" s="37">
        <f t="shared" si="2"/>
        <v>-0.899999999999995</v>
      </c>
      <c r="P7" s="37">
        <f t="shared" si="2"/>
        <v>-4.199999999999992</v>
      </c>
      <c r="Q7" s="37">
        <f t="shared" si="2"/>
        <v>-7.499999999999993</v>
      </c>
    </row>
    <row r="8" spans="1:17" s="17" customFormat="1" ht="15" customHeight="1">
      <c r="A8" s="17" t="s">
        <v>6</v>
      </c>
      <c r="F8" s="36">
        <f t="shared" si="3"/>
        <v>0.6000000000000001</v>
      </c>
      <c r="G8" s="37">
        <f t="shared" si="1"/>
        <v>28.999999999999996</v>
      </c>
      <c r="H8" s="37">
        <f t="shared" si="2"/>
        <v>25.099999999999998</v>
      </c>
      <c r="I8" s="37">
        <f t="shared" si="2"/>
        <v>21.199999999999996</v>
      </c>
      <c r="J8" s="37">
        <f t="shared" si="2"/>
        <v>17.3</v>
      </c>
      <c r="K8" s="37">
        <f t="shared" si="2"/>
        <v>13.400000000000002</v>
      </c>
      <c r="L8" s="37">
        <f t="shared" si="2"/>
        <v>9.500000000000002</v>
      </c>
      <c r="M8" s="37">
        <f t="shared" si="2"/>
        <v>5.600000000000007</v>
      </c>
      <c r="N8" s="37">
        <f t="shared" si="2"/>
        <v>1.7000000000000046</v>
      </c>
      <c r="O8" s="37">
        <f t="shared" si="2"/>
        <v>-2.199999999999994</v>
      </c>
      <c r="P8" s="37">
        <f t="shared" si="2"/>
        <v>-6.0999999999999925</v>
      </c>
      <c r="Q8" s="37">
        <f t="shared" si="2"/>
        <v>-9.999999999999991</v>
      </c>
    </row>
    <row r="9" spans="6:17" ht="15" customHeight="1">
      <c r="F9" s="36">
        <f t="shared" si="3"/>
        <v>0.5000000000000001</v>
      </c>
      <c r="G9" s="37">
        <f t="shared" si="1"/>
        <v>32.5</v>
      </c>
      <c r="H9" s="37">
        <f t="shared" si="2"/>
        <v>27.999999999999996</v>
      </c>
      <c r="I9" s="37">
        <f t="shared" si="2"/>
        <v>23.5</v>
      </c>
      <c r="J9" s="37">
        <f t="shared" si="2"/>
        <v>19</v>
      </c>
      <c r="K9" s="37">
        <f t="shared" si="2"/>
        <v>14.500000000000004</v>
      </c>
      <c r="L9" s="37">
        <f t="shared" si="2"/>
        <v>10.000000000000004</v>
      </c>
      <c r="M9" s="37">
        <f t="shared" si="2"/>
        <v>5.500000000000007</v>
      </c>
      <c r="N9" s="37">
        <f t="shared" si="2"/>
        <v>1.0000000000000062</v>
      </c>
      <c r="O9" s="37">
        <f t="shared" si="2"/>
        <v>-3.499999999999992</v>
      </c>
      <c r="P9" s="37">
        <f t="shared" si="2"/>
        <v>-7.999999999999991</v>
      </c>
      <c r="Q9" s="37">
        <f t="shared" si="2"/>
        <v>-12.49999999999999</v>
      </c>
    </row>
    <row r="10" spans="1:17" ht="16.5" customHeight="1">
      <c r="A10" s="13" t="s">
        <v>7</v>
      </c>
      <c r="B10" s="13" t="s">
        <v>8</v>
      </c>
      <c r="C10" s="13" t="s">
        <v>9</v>
      </c>
      <c r="D10" s="13" t="s">
        <v>10</v>
      </c>
      <c r="E10" s="39"/>
      <c r="F10" s="36">
        <f t="shared" si="3"/>
        <v>0.40000000000000013</v>
      </c>
      <c r="G10" s="37">
        <f t="shared" si="1"/>
        <v>35.99999999999999</v>
      </c>
      <c r="H10" s="37">
        <f t="shared" si="2"/>
        <v>30.9</v>
      </c>
      <c r="I10" s="37">
        <f t="shared" si="2"/>
        <v>25.799999999999997</v>
      </c>
      <c r="J10" s="37">
        <f t="shared" si="2"/>
        <v>20.700000000000003</v>
      </c>
      <c r="K10" s="37">
        <f t="shared" si="2"/>
        <v>15.600000000000003</v>
      </c>
      <c r="L10" s="37">
        <f t="shared" si="2"/>
        <v>10.500000000000004</v>
      </c>
      <c r="M10" s="37">
        <f t="shared" si="2"/>
        <v>5.400000000000008</v>
      </c>
      <c r="N10" s="37">
        <f t="shared" si="2"/>
        <v>0.30000000000000737</v>
      </c>
      <c r="O10" s="37">
        <f t="shared" si="2"/>
        <v>-4.799999999999991</v>
      </c>
      <c r="P10" s="37">
        <f t="shared" si="2"/>
        <v>-9.89999999999999</v>
      </c>
      <c r="Q10" s="37">
        <f t="shared" si="2"/>
        <v>-14.99999999999999</v>
      </c>
    </row>
    <row r="11" spans="1:17" ht="15">
      <c r="A11" s="2">
        <v>0</v>
      </c>
      <c r="B11" s="3">
        <f aca="true" t="shared" si="4" ref="B11:B26">$C$4*A11/100+$D$4*(1-A11/100)</f>
        <v>0</v>
      </c>
      <c r="C11" s="3">
        <f aca="true" t="shared" si="5" ref="C11:C26">$C$5*A11/100+$D$5*(1-A11/100)</f>
        <v>-25</v>
      </c>
      <c r="D11" s="3">
        <f aca="true" t="shared" si="6" ref="D11:D26">B11*A11/100+C11*(1-A11/100)</f>
        <v>-25</v>
      </c>
      <c r="E11" s="40"/>
      <c r="F11" s="36">
        <f t="shared" si="3"/>
        <v>0.30000000000000016</v>
      </c>
      <c r="G11" s="37">
        <f t="shared" si="1"/>
        <v>39.49999999999999</v>
      </c>
      <c r="H11" s="37">
        <f t="shared" si="2"/>
        <v>33.8</v>
      </c>
      <c r="I11" s="37">
        <f t="shared" si="2"/>
        <v>28.099999999999994</v>
      </c>
      <c r="J11" s="37">
        <f t="shared" si="2"/>
        <v>22.400000000000002</v>
      </c>
      <c r="K11" s="37">
        <f t="shared" si="2"/>
        <v>16.700000000000003</v>
      </c>
      <c r="L11" s="37">
        <f t="shared" si="2"/>
        <v>11.000000000000004</v>
      </c>
      <c r="M11" s="37">
        <f t="shared" si="2"/>
        <v>5.300000000000009</v>
      </c>
      <c r="N11" s="37">
        <f t="shared" si="2"/>
        <v>-0.3999999999999915</v>
      </c>
      <c r="O11" s="37">
        <f t="shared" si="2"/>
        <v>-6.09999999999999</v>
      </c>
      <c r="P11" s="37">
        <f t="shared" si="2"/>
        <v>-11.799999999999988</v>
      </c>
      <c r="Q11" s="37">
        <f t="shared" si="2"/>
        <v>-17.499999999999986</v>
      </c>
    </row>
    <row r="12" spans="1:17" ht="15">
      <c r="A12" s="2">
        <f aca="true" t="shared" si="7" ref="A12:A27">A11+1</f>
        <v>1</v>
      </c>
      <c r="B12" s="3">
        <f t="shared" si="4"/>
        <v>0.15</v>
      </c>
      <c r="C12" s="3">
        <f t="shared" si="5"/>
        <v>-24.25</v>
      </c>
      <c r="D12" s="3">
        <f t="shared" si="6"/>
        <v>-24.006</v>
      </c>
      <c r="E12" s="40"/>
      <c r="F12" s="36">
        <f t="shared" si="3"/>
        <v>0.20000000000000015</v>
      </c>
      <c r="G12" s="37">
        <f t="shared" si="1"/>
        <v>42.99999999999999</v>
      </c>
      <c r="H12" s="37">
        <f t="shared" si="2"/>
        <v>36.699999999999996</v>
      </c>
      <c r="I12" s="37">
        <f t="shared" si="2"/>
        <v>30.4</v>
      </c>
      <c r="J12" s="37">
        <f t="shared" si="2"/>
        <v>24.1</v>
      </c>
      <c r="K12" s="37">
        <f t="shared" si="2"/>
        <v>17.800000000000004</v>
      </c>
      <c r="L12" s="37">
        <f t="shared" si="2"/>
        <v>11.500000000000005</v>
      </c>
      <c r="M12" s="37">
        <f t="shared" si="2"/>
        <v>5.200000000000009</v>
      </c>
      <c r="N12" s="37">
        <f t="shared" si="2"/>
        <v>-1.0999999999999903</v>
      </c>
      <c r="O12" s="37">
        <f t="shared" si="2"/>
        <v>-7.39999999999999</v>
      </c>
      <c r="P12" s="37">
        <f t="shared" si="2"/>
        <v>-13.699999999999989</v>
      </c>
      <c r="Q12" s="37">
        <f t="shared" si="2"/>
        <v>-19.999999999999986</v>
      </c>
    </row>
    <row r="13" spans="1:17" ht="15">
      <c r="A13" s="2">
        <f t="shared" si="7"/>
        <v>2</v>
      </c>
      <c r="B13" s="3">
        <f t="shared" si="4"/>
        <v>0.3</v>
      </c>
      <c r="C13" s="3">
        <f t="shared" si="5"/>
        <v>-23.5</v>
      </c>
      <c r="D13" s="3">
        <f t="shared" si="6"/>
        <v>-23.024</v>
      </c>
      <c r="E13" s="40"/>
      <c r="F13" s="36">
        <f t="shared" si="3"/>
        <v>0.10000000000000014</v>
      </c>
      <c r="G13" s="37">
        <f t="shared" si="1"/>
        <v>46.49999999999999</v>
      </c>
      <c r="H13" s="37">
        <f t="shared" si="2"/>
        <v>39.599999999999994</v>
      </c>
      <c r="I13" s="37">
        <f t="shared" si="2"/>
        <v>32.699999999999996</v>
      </c>
      <c r="J13" s="37">
        <f t="shared" si="2"/>
        <v>25.800000000000004</v>
      </c>
      <c r="K13" s="37">
        <f t="shared" si="2"/>
        <v>18.900000000000006</v>
      </c>
      <c r="L13" s="37">
        <f t="shared" si="2"/>
        <v>12.000000000000005</v>
      </c>
      <c r="M13" s="37">
        <f t="shared" si="2"/>
        <v>5.10000000000001</v>
      </c>
      <c r="N13" s="37">
        <f t="shared" si="2"/>
        <v>-1.7999999999999894</v>
      </c>
      <c r="O13" s="37">
        <f t="shared" si="2"/>
        <v>-8.699999999999989</v>
      </c>
      <c r="P13" s="37">
        <f t="shared" si="2"/>
        <v>-15.599999999999987</v>
      </c>
      <c r="Q13" s="37">
        <f t="shared" si="2"/>
        <v>-22.499999999999986</v>
      </c>
    </row>
    <row r="14" spans="1:17" ht="15">
      <c r="A14" s="2">
        <f t="shared" si="7"/>
        <v>3</v>
      </c>
      <c r="B14" s="3">
        <f t="shared" si="4"/>
        <v>0.45</v>
      </c>
      <c r="C14" s="3">
        <f t="shared" si="5"/>
        <v>-22.75</v>
      </c>
      <c r="D14" s="3">
        <f t="shared" si="6"/>
        <v>-22.054</v>
      </c>
      <c r="E14" s="40"/>
      <c r="F14" s="36">
        <f t="shared" si="3"/>
        <v>1.3877787807814457E-16</v>
      </c>
      <c r="G14" s="37">
        <f t="shared" si="1"/>
        <v>49.99999999999999</v>
      </c>
      <c r="H14" s="37">
        <f t="shared" si="2"/>
        <v>42.49999999999999</v>
      </c>
      <c r="I14" s="37">
        <f t="shared" si="2"/>
        <v>35</v>
      </c>
      <c r="J14" s="37">
        <f t="shared" si="2"/>
        <v>27.500000000000004</v>
      </c>
      <c r="K14" s="37">
        <f t="shared" si="2"/>
        <v>20.000000000000007</v>
      </c>
      <c r="L14" s="37">
        <f t="shared" si="2"/>
        <v>12.500000000000007</v>
      </c>
      <c r="M14" s="37">
        <f t="shared" si="2"/>
        <v>5.000000000000011</v>
      </c>
      <c r="N14" s="37">
        <f t="shared" si="2"/>
        <v>-2.4999999999999885</v>
      </c>
      <c r="O14" s="37">
        <f t="shared" si="2"/>
        <v>-9.999999999999988</v>
      </c>
      <c r="P14" s="37">
        <f t="shared" si="2"/>
        <v>-17.499999999999986</v>
      </c>
      <c r="Q14" s="37">
        <f t="shared" si="2"/>
        <v>-24.999999999999986</v>
      </c>
    </row>
    <row r="15" spans="1:5" ht="15">
      <c r="A15" s="2">
        <f t="shared" si="7"/>
        <v>4</v>
      </c>
      <c r="B15" s="3">
        <f t="shared" si="4"/>
        <v>0.6</v>
      </c>
      <c r="C15" s="3">
        <f t="shared" si="5"/>
        <v>-22</v>
      </c>
      <c r="D15" s="3">
        <f t="shared" si="6"/>
        <v>-21.095999999999997</v>
      </c>
      <c r="E15" s="40"/>
    </row>
    <row r="16" spans="1:5" ht="15">
      <c r="A16" s="2">
        <f t="shared" si="7"/>
        <v>5</v>
      </c>
      <c r="B16" s="3">
        <f t="shared" si="4"/>
        <v>0.75</v>
      </c>
      <c r="C16" s="3">
        <f t="shared" si="5"/>
        <v>-21.25</v>
      </c>
      <c r="D16" s="3">
        <f t="shared" si="6"/>
        <v>-20.15</v>
      </c>
      <c r="E16" s="40"/>
    </row>
    <row r="17" spans="1:5" ht="15">
      <c r="A17" s="2">
        <f t="shared" si="7"/>
        <v>6</v>
      </c>
      <c r="B17" s="3">
        <f t="shared" si="4"/>
        <v>0.9</v>
      </c>
      <c r="C17" s="3">
        <f t="shared" si="5"/>
        <v>-20.5</v>
      </c>
      <c r="D17" s="3">
        <f t="shared" si="6"/>
        <v>-19.216</v>
      </c>
      <c r="E17" s="40"/>
    </row>
    <row r="18" spans="1:5" ht="15">
      <c r="A18" s="2">
        <f t="shared" si="7"/>
        <v>7</v>
      </c>
      <c r="B18" s="3">
        <f t="shared" si="4"/>
        <v>1.05</v>
      </c>
      <c r="C18" s="3">
        <f t="shared" si="5"/>
        <v>-19.75</v>
      </c>
      <c r="D18" s="3">
        <f t="shared" si="6"/>
        <v>-18.294</v>
      </c>
      <c r="E18" s="40"/>
    </row>
    <row r="19" spans="1:5" ht="15">
      <c r="A19" s="2">
        <f t="shared" si="7"/>
        <v>8</v>
      </c>
      <c r="B19" s="3">
        <f t="shared" si="4"/>
        <v>1.2</v>
      </c>
      <c r="C19" s="3">
        <f t="shared" si="5"/>
        <v>-19</v>
      </c>
      <c r="D19" s="3">
        <f t="shared" si="6"/>
        <v>-17.384</v>
      </c>
      <c r="E19" s="40"/>
    </row>
    <row r="20" spans="1:5" ht="15">
      <c r="A20" s="2">
        <f t="shared" si="7"/>
        <v>9</v>
      </c>
      <c r="B20" s="3">
        <f t="shared" si="4"/>
        <v>1.35</v>
      </c>
      <c r="C20" s="3">
        <f t="shared" si="5"/>
        <v>-18.25</v>
      </c>
      <c r="D20" s="3">
        <f t="shared" si="6"/>
        <v>-16.486</v>
      </c>
      <c r="E20" s="40"/>
    </row>
    <row r="21" spans="1:5" ht="15">
      <c r="A21" s="2">
        <f t="shared" si="7"/>
        <v>10</v>
      </c>
      <c r="B21" s="3">
        <f t="shared" si="4"/>
        <v>1.5</v>
      </c>
      <c r="C21" s="3">
        <f t="shared" si="5"/>
        <v>-17.5</v>
      </c>
      <c r="D21" s="3">
        <f t="shared" si="6"/>
        <v>-15.6</v>
      </c>
      <c r="E21" s="40"/>
    </row>
    <row r="22" spans="1:5" ht="15">
      <c r="A22" s="2">
        <f t="shared" si="7"/>
        <v>11</v>
      </c>
      <c r="B22" s="3">
        <f t="shared" si="4"/>
        <v>1.65</v>
      </c>
      <c r="C22" s="3">
        <f t="shared" si="5"/>
        <v>-16.75</v>
      </c>
      <c r="D22" s="3">
        <f t="shared" si="6"/>
        <v>-14.726</v>
      </c>
      <c r="E22" s="40"/>
    </row>
    <row r="23" spans="1:5" ht="15">
      <c r="A23" s="2">
        <f t="shared" si="7"/>
        <v>12</v>
      </c>
      <c r="B23" s="3">
        <f t="shared" si="4"/>
        <v>1.8</v>
      </c>
      <c r="C23" s="3">
        <f t="shared" si="5"/>
        <v>-16</v>
      </c>
      <c r="D23" s="3">
        <f t="shared" si="6"/>
        <v>-13.864</v>
      </c>
      <c r="E23" s="40"/>
    </row>
    <row r="24" spans="1:5" ht="15">
      <c r="A24" s="2">
        <f t="shared" si="7"/>
        <v>13</v>
      </c>
      <c r="B24" s="3">
        <f t="shared" si="4"/>
        <v>1.95</v>
      </c>
      <c r="C24" s="3">
        <f t="shared" si="5"/>
        <v>-15.25</v>
      </c>
      <c r="D24" s="3">
        <f t="shared" si="6"/>
        <v>-13.014</v>
      </c>
      <c r="E24" s="40"/>
    </row>
    <row r="25" spans="1:5" ht="15">
      <c r="A25" s="2">
        <f t="shared" si="7"/>
        <v>14</v>
      </c>
      <c r="B25" s="3">
        <f t="shared" si="4"/>
        <v>2.1</v>
      </c>
      <c r="C25" s="3">
        <f t="shared" si="5"/>
        <v>-14.5</v>
      </c>
      <c r="D25" s="3">
        <f t="shared" si="6"/>
        <v>-12.176</v>
      </c>
      <c r="E25" s="40"/>
    </row>
    <row r="26" spans="1:5" ht="15">
      <c r="A26" s="2">
        <f t="shared" si="7"/>
        <v>15</v>
      </c>
      <c r="B26" s="3">
        <f t="shared" si="4"/>
        <v>2.25</v>
      </c>
      <c r="C26" s="3">
        <f t="shared" si="5"/>
        <v>-13.75</v>
      </c>
      <c r="D26" s="3">
        <f t="shared" si="6"/>
        <v>-11.35</v>
      </c>
      <c r="E26" s="40"/>
    </row>
    <row r="27" spans="1:5" ht="15">
      <c r="A27" s="2">
        <f t="shared" si="7"/>
        <v>16</v>
      </c>
      <c r="B27" s="3">
        <f aca="true" t="shared" si="8" ref="B27:B42">$C$4*A27/100+$D$4*(1-A27/100)</f>
        <v>2.4</v>
      </c>
      <c r="C27" s="3">
        <f aca="true" t="shared" si="9" ref="C27:C42">$C$5*A27/100+$D$5*(1-A27/100)</f>
        <v>-13</v>
      </c>
      <c r="D27" s="3">
        <f aca="true" t="shared" si="10" ref="D27:D42">B27*A27/100+C27*(1-A27/100)</f>
        <v>-10.536</v>
      </c>
      <c r="E27" s="40"/>
    </row>
    <row r="28" spans="1:5" ht="15">
      <c r="A28" s="2">
        <f aca="true" t="shared" si="11" ref="A28:A43">A27+1</f>
        <v>17</v>
      </c>
      <c r="B28" s="3">
        <f t="shared" si="8"/>
        <v>2.55</v>
      </c>
      <c r="C28" s="3">
        <f t="shared" si="9"/>
        <v>-12.25</v>
      </c>
      <c r="D28" s="3">
        <f t="shared" si="10"/>
        <v>-9.733999999999998</v>
      </c>
      <c r="E28" s="40"/>
    </row>
    <row r="29" spans="1:5" ht="15">
      <c r="A29" s="2">
        <f t="shared" si="11"/>
        <v>18</v>
      </c>
      <c r="B29" s="3">
        <f t="shared" si="8"/>
        <v>2.7</v>
      </c>
      <c r="C29" s="3">
        <f t="shared" si="9"/>
        <v>-11.5</v>
      </c>
      <c r="D29" s="3">
        <f t="shared" si="10"/>
        <v>-8.944</v>
      </c>
      <c r="E29" s="40"/>
    </row>
    <row r="30" spans="1:5" ht="15">
      <c r="A30" s="2">
        <f t="shared" si="11"/>
        <v>19</v>
      </c>
      <c r="B30" s="3">
        <f t="shared" si="8"/>
        <v>2.85</v>
      </c>
      <c r="C30" s="3">
        <f t="shared" si="9"/>
        <v>-10.75</v>
      </c>
      <c r="D30" s="3">
        <f t="shared" si="10"/>
        <v>-8.166000000000002</v>
      </c>
      <c r="E30" s="40"/>
    </row>
    <row r="31" spans="1:5" ht="15">
      <c r="A31" s="2">
        <f t="shared" si="11"/>
        <v>20</v>
      </c>
      <c r="B31" s="3">
        <f t="shared" si="8"/>
        <v>3</v>
      </c>
      <c r="C31" s="3">
        <f t="shared" si="9"/>
        <v>-10</v>
      </c>
      <c r="D31" s="3">
        <f t="shared" si="10"/>
        <v>-7.4</v>
      </c>
      <c r="E31" s="40"/>
    </row>
    <row r="32" spans="1:5" ht="15">
      <c r="A32" s="2">
        <f t="shared" si="11"/>
        <v>21</v>
      </c>
      <c r="B32" s="3">
        <f t="shared" si="8"/>
        <v>3.15</v>
      </c>
      <c r="C32" s="3">
        <f t="shared" si="9"/>
        <v>-9.25</v>
      </c>
      <c r="D32" s="3">
        <f t="shared" si="10"/>
        <v>-6.646</v>
      </c>
      <c r="E32" s="40"/>
    </row>
    <row r="33" spans="1:5" ht="15">
      <c r="A33" s="2">
        <f t="shared" si="11"/>
        <v>22</v>
      </c>
      <c r="B33" s="3">
        <f t="shared" si="8"/>
        <v>3.3</v>
      </c>
      <c r="C33" s="3">
        <f t="shared" si="9"/>
        <v>-8.5</v>
      </c>
      <c r="D33" s="3">
        <f t="shared" si="10"/>
        <v>-5.904</v>
      </c>
      <c r="E33" s="40"/>
    </row>
    <row r="34" spans="1:5" ht="15">
      <c r="A34" s="2">
        <f t="shared" si="11"/>
        <v>23</v>
      </c>
      <c r="B34" s="3">
        <f t="shared" si="8"/>
        <v>3.45</v>
      </c>
      <c r="C34" s="3">
        <f t="shared" si="9"/>
        <v>-7.75</v>
      </c>
      <c r="D34" s="3">
        <f t="shared" si="10"/>
        <v>-5.174</v>
      </c>
      <c r="E34" s="40"/>
    </row>
    <row r="35" spans="1:5" ht="15">
      <c r="A35" s="2">
        <f t="shared" si="11"/>
        <v>24</v>
      </c>
      <c r="B35" s="3">
        <f t="shared" si="8"/>
        <v>3.6</v>
      </c>
      <c r="C35" s="3">
        <f t="shared" si="9"/>
        <v>-7</v>
      </c>
      <c r="D35" s="3">
        <f t="shared" si="10"/>
        <v>-4.456</v>
      </c>
      <c r="E35" s="40"/>
    </row>
    <row r="36" spans="1:5" ht="15">
      <c r="A36" s="2">
        <f t="shared" si="11"/>
        <v>25</v>
      </c>
      <c r="B36" s="3">
        <f t="shared" si="8"/>
        <v>3.75</v>
      </c>
      <c r="C36" s="3">
        <f t="shared" si="9"/>
        <v>-6.25</v>
      </c>
      <c r="D36" s="3">
        <f t="shared" si="10"/>
        <v>-3.75</v>
      </c>
      <c r="E36" s="40"/>
    </row>
    <row r="37" spans="1:5" ht="15">
      <c r="A37" s="2">
        <f t="shared" si="11"/>
        <v>26</v>
      </c>
      <c r="B37" s="3">
        <f t="shared" si="8"/>
        <v>3.9</v>
      </c>
      <c r="C37" s="3">
        <f t="shared" si="9"/>
        <v>-5.5</v>
      </c>
      <c r="D37" s="3">
        <f t="shared" si="10"/>
        <v>-3.056</v>
      </c>
      <c r="E37" s="40"/>
    </row>
    <row r="38" spans="1:5" ht="15">
      <c r="A38" s="2">
        <f t="shared" si="11"/>
        <v>27</v>
      </c>
      <c r="B38" s="3">
        <f t="shared" si="8"/>
        <v>4.05</v>
      </c>
      <c r="C38" s="3">
        <f t="shared" si="9"/>
        <v>-4.75</v>
      </c>
      <c r="D38" s="3">
        <f t="shared" si="10"/>
        <v>-2.3739999999999997</v>
      </c>
      <c r="E38" s="40"/>
    </row>
    <row r="39" spans="1:5" ht="15">
      <c r="A39" s="2">
        <f t="shared" si="11"/>
        <v>28</v>
      </c>
      <c r="B39" s="3">
        <f t="shared" si="8"/>
        <v>4.2</v>
      </c>
      <c r="C39" s="3">
        <f t="shared" si="9"/>
        <v>-4</v>
      </c>
      <c r="D39" s="3">
        <f t="shared" si="10"/>
        <v>-1.7039999999999997</v>
      </c>
      <c r="E39" s="40"/>
    </row>
    <row r="40" spans="1:5" ht="15">
      <c r="A40" s="2">
        <f t="shared" si="11"/>
        <v>29</v>
      </c>
      <c r="B40" s="3">
        <f t="shared" si="8"/>
        <v>4.35</v>
      </c>
      <c r="C40" s="3">
        <f t="shared" si="9"/>
        <v>-3.25</v>
      </c>
      <c r="D40" s="3">
        <f t="shared" si="10"/>
        <v>-1.0460000000000003</v>
      </c>
      <c r="E40" s="40"/>
    </row>
    <row r="41" spans="1:5" ht="15">
      <c r="A41" s="2">
        <f t="shared" si="11"/>
        <v>30</v>
      </c>
      <c r="B41" s="3">
        <f t="shared" si="8"/>
        <v>4.5</v>
      </c>
      <c r="C41" s="3">
        <f t="shared" si="9"/>
        <v>-2.5</v>
      </c>
      <c r="D41" s="3">
        <f t="shared" si="10"/>
        <v>-0.3999999999999999</v>
      </c>
      <c r="E41" s="40"/>
    </row>
    <row r="42" spans="1:5" ht="15">
      <c r="A42" s="2">
        <f t="shared" si="11"/>
        <v>31</v>
      </c>
      <c r="B42" s="3">
        <f t="shared" si="8"/>
        <v>4.65</v>
      </c>
      <c r="C42" s="3">
        <f t="shared" si="9"/>
        <v>-1.75</v>
      </c>
      <c r="D42" s="3">
        <f t="shared" si="10"/>
        <v>0.23399999999999999</v>
      </c>
      <c r="E42" s="40"/>
    </row>
    <row r="43" spans="1:5" ht="15">
      <c r="A43" s="2">
        <f t="shared" si="11"/>
        <v>32</v>
      </c>
      <c r="B43" s="3">
        <f aca="true" t="shared" si="12" ref="B43:B58">$C$4*A43/100+$D$4*(1-A43/100)</f>
        <v>4.8</v>
      </c>
      <c r="C43" s="3">
        <f aca="true" t="shared" si="13" ref="C43:C58">$C$5*A43/100+$D$5*(1-A43/100)</f>
        <v>-1</v>
      </c>
      <c r="D43" s="3">
        <f aca="true" t="shared" si="14" ref="D43:D58">B43*A43/100+C43*(1-A43/100)</f>
        <v>0.8560000000000001</v>
      </c>
      <c r="E43" s="40"/>
    </row>
    <row r="44" spans="1:5" ht="15">
      <c r="A44" s="2">
        <f aca="true" t="shared" si="15" ref="A44:A59">A43+1</f>
        <v>33</v>
      </c>
      <c r="B44" s="3">
        <f t="shared" si="12"/>
        <v>4.95</v>
      </c>
      <c r="C44" s="3">
        <f t="shared" si="13"/>
        <v>-0.25</v>
      </c>
      <c r="D44" s="3">
        <f t="shared" si="14"/>
        <v>1.466</v>
      </c>
      <c r="E44" s="40"/>
    </row>
    <row r="45" spans="1:5" ht="15">
      <c r="A45" s="2">
        <f t="shared" si="15"/>
        <v>34</v>
      </c>
      <c r="B45" s="3">
        <f t="shared" si="12"/>
        <v>5.1</v>
      </c>
      <c r="C45" s="3">
        <f t="shared" si="13"/>
        <v>0.5000000000000036</v>
      </c>
      <c r="D45" s="3">
        <f t="shared" si="14"/>
        <v>2.064000000000002</v>
      </c>
      <c r="E45" s="40"/>
    </row>
    <row r="46" spans="1:5" ht="15">
      <c r="A46" s="2">
        <f t="shared" si="15"/>
        <v>35</v>
      </c>
      <c r="B46" s="3">
        <f t="shared" si="12"/>
        <v>5.25</v>
      </c>
      <c r="C46" s="3">
        <f t="shared" si="13"/>
        <v>1.25</v>
      </c>
      <c r="D46" s="3">
        <f t="shared" si="14"/>
        <v>2.65</v>
      </c>
      <c r="E46" s="40"/>
    </row>
    <row r="47" spans="1:5" ht="15">
      <c r="A47" s="2">
        <f t="shared" si="15"/>
        <v>36</v>
      </c>
      <c r="B47" s="3">
        <f t="shared" si="12"/>
        <v>5.4</v>
      </c>
      <c r="C47" s="3">
        <f t="shared" si="13"/>
        <v>2</v>
      </c>
      <c r="D47" s="3">
        <f t="shared" si="14"/>
        <v>3.224</v>
      </c>
      <c r="E47" s="40"/>
    </row>
    <row r="48" spans="1:5" ht="15">
      <c r="A48" s="2">
        <f t="shared" si="15"/>
        <v>37</v>
      </c>
      <c r="B48" s="3">
        <f t="shared" si="12"/>
        <v>5.55</v>
      </c>
      <c r="C48" s="3">
        <f t="shared" si="13"/>
        <v>2.75</v>
      </c>
      <c r="D48" s="3">
        <f t="shared" si="14"/>
        <v>3.786</v>
      </c>
      <c r="E48" s="40"/>
    </row>
    <row r="49" spans="1:5" ht="15">
      <c r="A49" s="2">
        <f t="shared" si="15"/>
        <v>38</v>
      </c>
      <c r="B49" s="3">
        <f t="shared" si="12"/>
        <v>5.7</v>
      </c>
      <c r="C49" s="3">
        <f t="shared" si="13"/>
        <v>3.5</v>
      </c>
      <c r="D49" s="3">
        <f t="shared" si="14"/>
        <v>4.336</v>
      </c>
      <c r="E49" s="40"/>
    </row>
    <row r="50" spans="1:5" ht="15">
      <c r="A50" s="2">
        <f t="shared" si="15"/>
        <v>39</v>
      </c>
      <c r="B50" s="3">
        <f t="shared" si="12"/>
        <v>5.85</v>
      </c>
      <c r="C50" s="3">
        <f t="shared" si="13"/>
        <v>4.25</v>
      </c>
      <c r="D50" s="3">
        <f t="shared" si="14"/>
        <v>4.874</v>
      </c>
      <c r="E50" s="40"/>
    </row>
    <row r="51" spans="1:5" ht="15">
      <c r="A51" s="2">
        <f t="shared" si="15"/>
        <v>40</v>
      </c>
      <c r="B51" s="3">
        <f t="shared" si="12"/>
        <v>6</v>
      </c>
      <c r="C51" s="3">
        <f t="shared" si="13"/>
        <v>5</v>
      </c>
      <c r="D51" s="3">
        <f t="shared" si="14"/>
        <v>5.4</v>
      </c>
      <c r="E51" s="40"/>
    </row>
    <row r="52" spans="1:5" ht="15">
      <c r="A52" s="2">
        <f t="shared" si="15"/>
        <v>41</v>
      </c>
      <c r="B52" s="3">
        <f t="shared" si="12"/>
        <v>6.15</v>
      </c>
      <c r="C52" s="3">
        <f t="shared" si="13"/>
        <v>5.749999999999998</v>
      </c>
      <c r="D52" s="3">
        <f t="shared" si="14"/>
        <v>5.914</v>
      </c>
      <c r="E52" s="40"/>
    </row>
    <row r="53" spans="1:5" ht="15">
      <c r="A53" s="2">
        <f t="shared" si="15"/>
        <v>42</v>
      </c>
      <c r="B53" s="3">
        <f t="shared" si="12"/>
        <v>6.3</v>
      </c>
      <c r="C53" s="3">
        <f t="shared" si="13"/>
        <v>6.499999999999998</v>
      </c>
      <c r="D53" s="3">
        <f t="shared" si="14"/>
        <v>6.415999999999999</v>
      </c>
      <c r="E53" s="40"/>
    </row>
    <row r="54" spans="1:5" ht="15">
      <c r="A54" s="2">
        <f t="shared" si="15"/>
        <v>43</v>
      </c>
      <c r="B54" s="3">
        <f t="shared" si="12"/>
        <v>6.45</v>
      </c>
      <c r="C54" s="3">
        <f t="shared" si="13"/>
        <v>7.249999999999998</v>
      </c>
      <c r="D54" s="3">
        <f t="shared" si="14"/>
        <v>6.906</v>
      </c>
      <c r="E54" s="40"/>
    </row>
    <row r="55" spans="1:5" ht="15">
      <c r="A55" s="2">
        <f t="shared" si="15"/>
        <v>44</v>
      </c>
      <c r="B55" s="3">
        <f t="shared" si="12"/>
        <v>6.6</v>
      </c>
      <c r="C55" s="3">
        <f t="shared" si="13"/>
        <v>7.999999999999998</v>
      </c>
      <c r="D55" s="3">
        <f t="shared" si="14"/>
        <v>7.3839999999999995</v>
      </c>
      <c r="E55" s="40"/>
    </row>
    <row r="56" spans="1:5" ht="15">
      <c r="A56" s="2">
        <f t="shared" si="15"/>
        <v>45</v>
      </c>
      <c r="B56" s="3">
        <f t="shared" si="12"/>
        <v>6.75</v>
      </c>
      <c r="C56" s="3">
        <f t="shared" si="13"/>
        <v>8.749999999999998</v>
      </c>
      <c r="D56" s="3">
        <f t="shared" si="14"/>
        <v>7.85</v>
      </c>
      <c r="E56" s="40"/>
    </row>
    <row r="57" spans="1:5" ht="15">
      <c r="A57" s="2">
        <f t="shared" si="15"/>
        <v>46</v>
      </c>
      <c r="B57" s="3">
        <f t="shared" si="12"/>
        <v>6.9</v>
      </c>
      <c r="C57" s="3">
        <f t="shared" si="13"/>
        <v>9.5</v>
      </c>
      <c r="D57" s="3">
        <f t="shared" si="14"/>
        <v>8.304000000000002</v>
      </c>
      <c r="E57" s="40"/>
    </row>
    <row r="58" spans="1:5" ht="15">
      <c r="A58" s="2">
        <f t="shared" si="15"/>
        <v>47</v>
      </c>
      <c r="B58" s="3">
        <f t="shared" si="12"/>
        <v>7.05</v>
      </c>
      <c r="C58" s="3">
        <f t="shared" si="13"/>
        <v>10.25</v>
      </c>
      <c r="D58" s="3">
        <f t="shared" si="14"/>
        <v>8.745999999999999</v>
      </c>
      <c r="E58" s="40"/>
    </row>
    <row r="59" spans="1:5" ht="15">
      <c r="A59" s="2">
        <f t="shared" si="15"/>
        <v>48</v>
      </c>
      <c r="B59" s="3">
        <f aca="true" t="shared" si="16" ref="B59:B74">$C$4*A59/100+$D$4*(1-A59/100)</f>
        <v>7.2</v>
      </c>
      <c r="C59" s="3">
        <f aca="true" t="shared" si="17" ref="C59:C74">$C$5*A59/100+$D$5*(1-A59/100)</f>
        <v>11</v>
      </c>
      <c r="D59" s="3">
        <f aca="true" t="shared" si="18" ref="D59:D74">B59*A59/100+C59*(1-A59/100)</f>
        <v>9.176000000000002</v>
      </c>
      <c r="E59" s="40"/>
    </row>
    <row r="60" spans="1:5" ht="15">
      <c r="A60" s="2">
        <f aca="true" t="shared" si="19" ref="A60:A75">A59+1</f>
        <v>49</v>
      </c>
      <c r="B60" s="3">
        <f t="shared" si="16"/>
        <v>7.35</v>
      </c>
      <c r="C60" s="3">
        <f t="shared" si="17"/>
        <v>11.75</v>
      </c>
      <c r="D60" s="3">
        <f t="shared" si="18"/>
        <v>9.594</v>
      </c>
      <c r="E60" s="40"/>
    </row>
    <row r="61" spans="1:5" ht="15">
      <c r="A61" s="2">
        <f t="shared" si="19"/>
        <v>50</v>
      </c>
      <c r="B61" s="3">
        <f t="shared" si="16"/>
        <v>7.5</v>
      </c>
      <c r="C61" s="3">
        <f t="shared" si="17"/>
        <v>12.5</v>
      </c>
      <c r="D61" s="3">
        <f t="shared" si="18"/>
        <v>10</v>
      </c>
      <c r="E61" s="40"/>
    </row>
    <row r="62" spans="1:5" ht="15">
      <c r="A62" s="2">
        <f t="shared" si="19"/>
        <v>51</v>
      </c>
      <c r="B62" s="3">
        <f t="shared" si="16"/>
        <v>7.65</v>
      </c>
      <c r="C62" s="3">
        <f t="shared" si="17"/>
        <v>13.25</v>
      </c>
      <c r="D62" s="3">
        <f t="shared" si="18"/>
        <v>10.394</v>
      </c>
      <c r="E62" s="40"/>
    </row>
    <row r="63" spans="1:5" ht="15">
      <c r="A63" s="2">
        <f t="shared" si="19"/>
        <v>52</v>
      </c>
      <c r="B63" s="3">
        <f t="shared" si="16"/>
        <v>7.8</v>
      </c>
      <c r="C63" s="3">
        <f t="shared" si="17"/>
        <v>14</v>
      </c>
      <c r="D63" s="3">
        <f t="shared" si="18"/>
        <v>10.776</v>
      </c>
      <c r="E63" s="40"/>
    </row>
    <row r="64" spans="1:5" ht="15">
      <c r="A64" s="2">
        <f t="shared" si="19"/>
        <v>53</v>
      </c>
      <c r="B64" s="3">
        <f t="shared" si="16"/>
        <v>7.95</v>
      </c>
      <c r="C64" s="3">
        <f t="shared" si="17"/>
        <v>14.75</v>
      </c>
      <c r="D64" s="3">
        <f t="shared" si="18"/>
        <v>11.145999999999999</v>
      </c>
      <c r="E64" s="40"/>
    </row>
    <row r="65" spans="1:5" ht="15">
      <c r="A65" s="2">
        <f t="shared" si="19"/>
        <v>54</v>
      </c>
      <c r="B65" s="3">
        <f t="shared" si="16"/>
        <v>8.1</v>
      </c>
      <c r="C65" s="3">
        <f t="shared" si="17"/>
        <v>15.5</v>
      </c>
      <c r="D65" s="3">
        <f t="shared" si="18"/>
        <v>11.503999999999998</v>
      </c>
      <c r="E65" s="40"/>
    </row>
    <row r="66" spans="1:5" ht="15">
      <c r="A66" s="2">
        <f t="shared" si="19"/>
        <v>55</v>
      </c>
      <c r="B66" s="3">
        <f t="shared" si="16"/>
        <v>8.25</v>
      </c>
      <c r="C66" s="3">
        <f t="shared" si="17"/>
        <v>16.25</v>
      </c>
      <c r="D66" s="3">
        <f t="shared" si="18"/>
        <v>11.849999999999998</v>
      </c>
      <c r="E66" s="40"/>
    </row>
    <row r="67" spans="1:5" ht="15">
      <c r="A67" s="2">
        <f t="shared" si="19"/>
        <v>56</v>
      </c>
      <c r="B67" s="3">
        <f t="shared" si="16"/>
        <v>8.4</v>
      </c>
      <c r="C67" s="3">
        <f t="shared" si="17"/>
        <v>17</v>
      </c>
      <c r="D67" s="3">
        <f t="shared" si="18"/>
        <v>12.184</v>
      </c>
      <c r="E67" s="40"/>
    </row>
    <row r="68" spans="1:5" ht="15">
      <c r="A68" s="2">
        <f t="shared" si="19"/>
        <v>57</v>
      </c>
      <c r="B68" s="3">
        <f t="shared" si="16"/>
        <v>8.55</v>
      </c>
      <c r="C68" s="3">
        <f t="shared" si="17"/>
        <v>17.75</v>
      </c>
      <c r="D68" s="3">
        <f t="shared" si="18"/>
        <v>12.506</v>
      </c>
      <c r="E68" s="40"/>
    </row>
    <row r="69" spans="1:5" ht="15">
      <c r="A69" s="2">
        <f t="shared" si="19"/>
        <v>58</v>
      </c>
      <c r="B69" s="3">
        <f t="shared" si="16"/>
        <v>8.7</v>
      </c>
      <c r="C69" s="3">
        <f t="shared" si="17"/>
        <v>18.5</v>
      </c>
      <c r="D69" s="3">
        <f t="shared" si="18"/>
        <v>12.815999999999999</v>
      </c>
      <c r="E69" s="40"/>
    </row>
    <row r="70" spans="1:5" ht="15">
      <c r="A70" s="2">
        <f t="shared" si="19"/>
        <v>59</v>
      </c>
      <c r="B70" s="3">
        <f t="shared" si="16"/>
        <v>8.85</v>
      </c>
      <c r="C70" s="3">
        <f t="shared" si="17"/>
        <v>19.25</v>
      </c>
      <c r="D70" s="3">
        <f t="shared" si="18"/>
        <v>13.114</v>
      </c>
      <c r="E70" s="40"/>
    </row>
    <row r="71" spans="1:5" ht="15">
      <c r="A71" s="2">
        <f t="shared" si="19"/>
        <v>60</v>
      </c>
      <c r="B71" s="3">
        <f t="shared" si="16"/>
        <v>9</v>
      </c>
      <c r="C71" s="3">
        <f t="shared" si="17"/>
        <v>20</v>
      </c>
      <c r="D71" s="3">
        <f t="shared" si="18"/>
        <v>13.4</v>
      </c>
      <c r="E71" s="40"/>
    </row>
    <row r="72" spans="1:5" ht="15">
      <c r="A72" s="2">
        <f t="shared" si="19"/>
        <v>61</v>
      </c>
      <c r="B72" s="3">
        <f t="shared" si="16"/>
        <v>9.15</v>
      </c>
      <c r="C72" s="3">
        <f t="shared" si="17"/>
        <v>20.75</v>
      </c>
      <c r="D72" s="3">
        <f t="shared" si="18"/>
        <v>13.674000000000001</v>
      </c>
      <c r="E72" s="40"/>
    </row>
    <row r="73" spans="1:5" ht="15">
      <c r="A73" s="2">
        <f t="shared" si="19"/>
        <v>62</v>
      </c>
      <c r="B73" s="3">
        <f t="shared" si="16"/>
        <v>9.3</v>
      </c>
      <c r="C73" s="3">
        <f t="shared" si="17"/>
        <v>21.5</v>
      </c>
      <c r="D73" s="3">
        <f t="shared" si="18"/>
        <v>13.936</v>
      </c>
      <c r="E73" s="40"/>
    </row>
    <row r="74" spans="1:5" ht="15">
      <c r="A74" s="2">
        <f t="shared" si="19"/>
        <v>63</v>
      </c>
      <c r="B74" s="3">
        <f t="shared" si="16"/>
        <v>9.45</v>
      </c>
      <c r="C74" s="3">
        <f t="shared" si="17"/>
        <v>22.25</v>
      </c>
      <c r="D74" s="3">
        <f t="shared" si="18"/>
        <v>14.186</v>
      </c>
      <c r="E74" s="40"/>
    </row>
    <row r="75" spans="1:5" ht="15">
      <c r="A75" s="2">
        <f t="shared" si="19"/>
        <v>64</v>
      </c>
      <c r="B75" s="3">
        <f aca="true" t="shared" si="20" ref="B75:B90">$C$4*A75/100+$D$4*(1-A75/100)</f>
        <v>9.6</v>
      </c>
      <c r="C75" s="3">
        <f aca="true" t="shared" si="21" ref="C75:C90">$C$5*A75/100+$D$5*(1-A75/100)</f>
        <v>23</v>
      </c>
      <c r="D75" s="3">
        <f aca="true" t="shared" si="22" ref="D75:D90">B75*A75/100+C75*(1-A75/100)</f>
        <v>14.424</v>
      </c>
      <c r="E75" s="40"/>
    </row>
    <row r="76" spans="1:5" ht="15">
      <c r="A76" s="2">
        <f aca="true" t="shared" si="23" ref="A76:A91">A75+1</f>
        <v>65</v>
      </c>
      <c r="B76" s="3">
        <f t="shared" si="20"/>
        <v>9.75</v>
      </c>
      <c r="C76" s="3">
        <f t="shared" si="21"/>
        <v>23.75</v>
      </c>
      <c r="D76" s="3">
        <f t="shared" si="22"/>
        <v>14.65</v>
      </c>
      <c r="E76" s="40"/>
    </row>
    <row r="77" spans="1:5" ht="15">
      <c r="A77" s="2">
        <f t="shared" si="23"/>
        <v>66</v>
      </c>
      <c r="B77" s="3">
        <f t="shared" si="20"/>
        <v>9.9</v>
      </c>
      <c r="C77" s="3">
        <f t="shared" si="21"/>
        <v>24.5</v>
      </c>
      <c r="D77" s="3">
        <f t="shared" si="22"/>
        <v>14.864</v>
      </c>
      <c r="E77" s="40"/>
    </row>
    <row r="78" spans="1:5" ht="15">
      <c r="A78" s="2">
        <f t="shared" si="23"/>
        <v>67</v>
      </c>
      <c r="B78" s="3">
        <f t="shared" si="20"/>
        <v>10.05</v>
      </c>
      <c r="C78" s="3">
        <f t="shared" si="21"/>
        <v>25.25</v>
      </c>
      <c r="D78" s="3">
        <f t="shared" si="22"/>
        <v>15.065999999999999</v>
      </c>
      <c r="E78" s="40"/>
    </row>
    <row r="79" spans="1:5" ht="15">
      <c r="A79" s="2">
        <f t="shared" si="23"/>
        <v>68</v>
      </c>
      <c r="B79" s="3">
        <f t="shared" si="20"/>
        <v>10.2</v>
      </c>
      <c r="C79" s="3">
        <f t="shared" si="21"/>
        <v>26</v>
      </c>
      <c r="D79" s="3">
        <f t="shared" si="22"/>
        <v>15.255999999999997</v>
      </c>
      <c r="E79" s="40"/>
    </row>
    <row r="80" spans="1:5" ht="15">
      <c r="A80" s="2">
        <f t="shared" si="23"/>
        <v>69</v>
      </c>
      <c r="B80" s="3">
        <f t="shared" si="20"/>
        <v>10.35</v>
      </c>
      <c r="C80" s="3">
        <f t="shared" si="21"/>
        <v>26.75</v>
      </c>
      <c r="D80" s="3">
        <f t="shared" si="22"/>
        <v>15.434000000000001</v>
      </c>
      <c r="E80" s="40"/>
    </row>
    <row r="81" spans="1:5" ht="15">
      <c r="A81" s="2">
        <f t="shared" si="23"/>
        <v>70</v>
      </c>
      <c r="B81" s="3">
        <f t="shared" si="20"/>
        <v>10.5</v>
      </c>
      <c r="C81" s="3">
        <f t="shared" si="21"/>
        <v>27.5</v>
      </c>
      <c r="D81" s="3">
        <f t="shared" si="22"/>
        <v>15.600000000000001</v>
      </c>
      <c r="E81" s="40"/>
    </row>
    <row r="82" spans="1:5" ht="15">
      <c r="A82" s="2">
        <f t="shared" si="23"/>
        <v>71</v>
      </c>
      <c r="B82" s="3">
        <f t="shared" si="20"/>
        <v>10.65</v>
      </c>
      <c r="C82" s="3">
        <f t="shared" si="21"/>
        <v>28.25</v>
      </c>
      <c r="D82" s="3">
        <f t="shared" si="22"/>
        <v>15.754000000000001</v>
      </c>
      <c r="E82" s="40"/>
    </row>
    <row r="83" spans="1:5" ht="15">
      <c r="A83" s="2">
        <f t="shared" si="23"/>
        <v>72</v>
      </c>
      <c r="B83" s="3">
        <f t="shared" si="20"/>
        <v>10.8</v>
      </c>
      <c r="C83" s="3">
        <f t="shared" si="21"/>
        <v>29</v>
      </c>
      <c r="D83" s="3">
        <f t="shared" si="22"/>
        <v>15.896</v>
      </c>
      <c r="E83" s="40"/>
    </row>
    <row r="84" spans="1:5" ht="15">
      <c r="A84" s="2">
        <f t="shared" si="23"/>
        <v>73</v>
      </c>
      <c r="B84" s="3">
        <f t="shared" si="20"/>
        <v>10.95</v>
      </c>
      <c r="C84" s="3">
        <f t="shared" si="21"/>
        <v>29.75</v>
      </c>
      <c r="D84" s="3">
        <f t="shared" si="22"/>
        <v>16.026</v>
      </c>
      <c r="E84" s="40"/>
    </row>
    <row r="85" spans="1:5" ht="15">
      <c r="A85" s="2">
        <f t="shared" si="23"/>
        <v>74</v>
      </c>
      <c r="B85" s="3">
        <f t="shared" si="20"/>
        <v>11.1</v>
      </c>
      <c r="C85" s="3">
        <f t="shared" si="21"/>
        <v>30.5</v>
      </c>
      <c r="D85" s="3">
        <f t="shared" si="22"/>
        <v>16.144000000000002</v>
      </c>
      <c r="E85" s="40"/>
    </row>
    <row r="86" spans="1:5" ht="15">
      <c r="A86" s="2">
        <f t="shared" si="23"/>
        <v>75</v>
      </c>
      <c r="B86" s="3">
        <f t="shared" si="20"/>
        <v>11.25</v>
      </c>
      <c r="C86" s="3">
        <f t="shared" si="21"/>
        <v>31.25</v>
      </c>
      <c r="D86" s="3">
        <f t="shared" si="22"/>
        <v>16.25</v>
      </c>
      <c r="E86" s="40"/>
    </row>
    <row r="87" spans="1:5" ht="15">
      <c r="A87" s="2">
        <f t="shared" si="23"/>
        <v>76</v>
      </c>
      <c r="B87" s="3">
        <f t="shared" si="20"/>
        <v>11.4</v>
      </c>
      <c r="C87" s="3">
        <f t="shared" si="21"/>
        <v>32</v>
      </c>
      <c r="D87" s="3">
        <f t="shared" si="22"/>
        <v>16.344</v>
      </c>
      <c r="E87" s="40"/>
    </row>
    <row r="88" spans="1:5" ht="15">
      <c r="A88" s="2">
        <f t="shared" si="23"/>
        <v>77</v>
      </c>
      <c r="B88" s="3">
        <f t="shared" si="20"/>
        <v>11.55</v>
      </c>
      <c r="C88" s="3">
        <f t="shared" si="21"/>
        <v>32.75</v>
      </c>
      <c r="D88" s="3">
        <f t="shared" si="22"/>
        <v>16.426</v>
      </c>
      <c r="E88" s="40"/>
    </row>
    <row r="89" spans="1:5" ht="15">
      <c r="A89" s="2">
        <f t="shared" si="23"/>
        <v>78</v>
      </c>
      <c r="B89" s="3">
        <f t="shared" si="20"/>
        <v>11.7</v>
      </c>
      <c r="C89" s="3">
        <f t="shared" si="21"/>
        <v>33.5</v>
      </c>
      <c r="D89" s="3">
        <f t="shared" si="22"/>
        <v>16.496</v>
      </c>
      <c r="E89" s="40"/>
    </row>
    <row r="90" spans="1:5" ht="15">
      <c r="A90" s="2">
        <f t="shared" si="23"/>
        <v>79</v>
      </c>
      <c r="B90" s="3">
        <f t="shared" si="20"/>
        <v>11.85</v>
      </c>
      <c r="C90" s="3">
        <f t="shared" si="21"/>
        <v>34.25</v>
      </c>
      <c r="D90" s="3">
        <f t="shared" si="22"/>
        <v>16.554</v>
      </c>
      <c r="E90" s="40"/>
    </row>
    <row r="91" spans="1:5" ht="15">
      <c r="A91" s="2">
        <f t="shared" si="23"/>
        <v>80</v>
      </c>
      <c r="B91" s="3">
        <f aca="true" t="shared" si="24" ref="B91:B106">$C$4*A91/100+$D$4*(1-A91/100)</f>
        <v>12</v>
      </c>
      <c r="C91" s="3">
        <f aca="true" t="shared" si="25" ref="C91:C106">$C$5*A91/100+$D$5*(1-A91/100)</f>
        <v>35</v>
      </c>
      <c r="D91" s="3">
        <f aca="true" t="shared" si="26" ref="D91:D106">B91*A91/100+C91*(1-A91/100)</f>
        <v>16.599999999999998</v>
      </c>
      <c r="E91" s="40"/>
    </row>
    <row r="92" spans="1:5" ht="15">
      <c r="A92" s="2">
        <f aca="true" t="shared" si="27" ref="A92:A107">A91+1</f>
        <v>81</v>
      </c>
      <c r="B92" s="3">
        <f t="shared" si="24"/>
        <v>12.15</v>
      </c>
      <c r="C92" s="3">
        <f t="shared" si="25"/>
        <v>35.75</v>
      </c>
      <c r="D92" s="3">
        <f t="shared" si="26"/>
        <v>16.633999999999997</v>
      </c>
      <c r="E92" s="40"/>
    </row>
    <row r="93" spans="1:5" ht="15">
      <c r="A93" s="2">
        <f t="shared" si="27"/>
        <v>82</v>
      </c>
      <c r="B93" s="3">
        <f t="shared" si="24"/>
        <v>12.3</v>
      </c>
      <c r="C93" s="3">
        <f t="shared" si="25"/>
        <v>36.5</v>
      </c>
      <c r="D93" s="3">
        <f t="shared" si="26"/>
        <v>16.656000000000002</v>
      </c>
      <c r="E93" s="40"/>
    </row>
    <row r="94" spans="1:5" ht="15">
      <c r="A94" s="2">
        <f t="shared" si="27"/>
        <v>83</v>
      </c>
      <c r="B94" s="3">
        <f t="shared" si="24"/>
        <v>12.45</v>
      </c>
      <c r="C94" s="3">
        <f t="shared" si="25"/>
        <v>37.25</v>
      </c>
      <c r="D94" s="3">
        <f t="shared" si="26"/>
        <v>16.666</v>
      </c>
      <c r="E94" s="40"/>
    </row>
    <row r="95" spans="1:5" ht="15">
      <c r="A95" s="2">
        <f t="shared" si="27"/>
        <v>84</v>
      </c>
      <c r="B95" s="3">
        <f t="shared" si="24"/>
        <v>12.6</v>
      </c>
      <c r="C95" s="3">
        <f t="shared" si="25"/>
        <v>38</v>
      </c>
      <c r="D95" s="3">
        <f t="shared" si="26"/>
        <v>16.663999999999998</v>
      </c>
      <c r="E95" s="40"/>
    </row>
    <row r="96" spans="1:5" ht="15">
      <c r="A96" s="2">
        <f t="shared" si="27"/>
        <v>85</v>
      </c>
      <c r="B96" s="3">
        <f t="shared" si="24"/>
        <v>12.75</v>
      </c>
      <c r="C96" s="3">
        <f t="shared" si="25"/>
        <v>38.75</v>
      </c>
      <c r="D96" s="3">
        <f t="shared" si="26"/>
        <v>16.650000000000002</v>
      </c>
      <c r="E96" s="40"/>
    </row>
    <row r="97" spans="1:5" ht="15">
      <c r="A97" s="2">
        <f t="shared" si="27"/>
        <v>86</v>
      </c>
      <c r="B97" s="3">
        <f t="shared" si="24"/>
        <v>12.9</v>
      </c>
      <c r="C97" s="3">
        <f t="shared" si="25"/>
        <v>39.5</v>
      </c>
      <c r="D97" s="3">
        <f t="shared" si="26"/>
        <v>16.624000000000002</v>
      </c>
      <c r="E97" s="40"/>
    </row>
    <row r="98" spans="1:5" ht="15">
      <c r="A98" s="2">
        <f t="shared" si="27"/>
        <v>87</v>
      </c>
      <c r="B98" s="3">
        <f t="shared" si="24"/>
        <v>13.05</v>
      </c>
      <c r="C98" s="3">
        <f t="shared" si="25"/>
        <v>40.25</v>
      </c>
      <c r="D98" s="3">
        <f t="shared" si="26"/>
        <v>16.586000000000002</v>
      </c>
      <c r="E98" s="40"/>
    </row>
    <row r="99" spans="1:5" ht="15">
      <c r="A99" s="2">
        <f t="shared" si="27"/>
        <v>88</v>
      </c>
      <c r="B99" s="3">
        <f t="shared" si="24"/>
        <v>13.2</v>
      </c>
      <c r="C99" s="3">
        <f t="shared" si="25"/>
        <v>41</v>
      </c>
      <c r="D99" s="3">
        <f t="shared" si="26"/>
        <v>16.536</v>
      </c>
      <c r="E99" s="40"/>
    </row>
    <row r="100" spans="1:5" ht="15">
      <c r="A100" s="2">
        <f t="shared" si="27"/>
        <v>89</v>
      </c>
      <c r="B100" s="3">
        <f t="shared" si="24"/>
        <v>13.35</v>
      </c>
      <c r="C100" s="3">
        <f t="shared" si="25"/>
        <v>41.75</v>
      </c>
      <c r="D100" s="3">
        <f t="shared" si="26"/>
        <v>16.473999999999997</v>
      </c>
      <c r="E100" s="40"/>
    </row>
    <row r="101" spans="1:5" ht="15">
      <c r="A101" s="2">
        <f t="shared" si="27"/>
        <v>90</v>
      </c>
      <c r="B101" s="3">
        <f t="shared" si="24"/>
        <v>13.5</v>
      </c>
      <c r="C101" s="3">
        <f t="shared" si="25"/>
        <v>42.5</v>
      </c>
      <c r="D101" s="3">
        <f t="shared" si="26"/>
        <v>16.4</v>
      </c>
      <c r="E101" s="40"/>
    </row>
    <row r="102" spans="1:5" ht="15">
      <c r="A102" s="2">
        <f t="shared" si="27"/>
        <v>91</v>
      </c>
      <c r="B102" s="3">
        <f t="shared" si="24"/>
        <v>13.65</v>
      </c>
      <c r="C102" s="3">
        <f t="shared" si="25"/>
        <v>43.25</v>
      </c>
      <c r="D102" s="3">
        <f t="shared" si="26"/>
        <v>16.314</v>
      </c>
      <c r="E102" s="40"/>
    </row>
    <row r="103" spans="1:5" ht="15">
      <c r="A103" s="2">
        <f t="shared" si="27"/>
        <v>92</v>
      </c>
      <c r="B103" s="3">
        <f t="shared" si="24"/>
        <v>13.8</v>
      </c>
      <c r="C103" s="3">
        <f t="shared" si="25"/>
        <v>44</v>
      </c>
      <c r="D103" s="3">
        <f t="shared" si="26"/>
        <v>16.216</v>
      </c>
      <c r="E103" s="40"/>
    </row>
    <row r="104" spans="1:5" ht="15">
      <c r="A104" s="2">
        <f t="shared" si="27"/>
        <v>93</v>
      </c>
      <c r="B104" s="3">
        <f t="shared" si="24"/>
        <v>13.95</v>
      </c>
      <c r="C104" s="3">
        <f t="shared" si="25"/>
        <v>44.75</v>
      </c>
      <c r="D104" s="3">
        <f t="shared" si="26"/>
        <v>16.105999999999998</v>
      </c>
      <c r="E104" s="40"/>
    </row>
    <row r="105" spans="1:5" ht="15">
      <c r="A105" s="2">
        <f t="shared" si="27"/>
        <v>94</v>
      </c>
      <c r="B105" s="3">
        <f t="shared" si="24"/>
        <v>14.1</v>
      </c>
      <c r="C105" s="3">
        <f t="shared" si="25"/>
        <v>45.5</v>
      </c>
      <c r="D105" s="3">
        <f t="shared" si="26"/>
        <v>15.984</v>
      </c>
      <c r="E105" s="40"/>
    </row>
    <row r="106" spans="1:5" ht="15">
      <c r="A106" s="2">
        <f t="shared" si="27"/>
        <v>95</v>
      </c>
      <c r="B106" s="3">
        <f t="shared" si="24"/>
        <v>14.25</v>
      </c>
      <c r="C106" s="3">
        <f t="shared" si="25"/>
        <v>46.25</v>
      </c>
      <c r="D106" s="3">
        <f t="shared" si="26"/>
        <v>15.850000000000001</v>
      </c>
      <c r="E106" s="40"/>
    </row>
    <row r="107" spans="1:5" ht="15">
      <c r="A107" s="2">
        <f t="shared" si="27"/>
        <v>96</v>
      </c>
      <c r="B107" s="3">
        <f>$C$4*A107/100+$D$4*(1-A107/100)</f>
        <v>14.4</v>
      </c>
      <c r="C107" s="3">
        <f>$C$5*A107/100+$D$5*(1-A107/100)</f>
        <v>47</v>
      </c>
      <c r="D107" s="3">
        <f>B107*A107/100+C107*(1-A107/100)</f>
        <v>15.704000000000004</v>
      </c>
      <c r="E107" s="40"/>
    </row>
    <row r="108" spans="1:5" ht="15">
      <c r="A108" s="2">
        <f>A107+1</f>
        <v>97</v>
      </c>
      <c r="B108" s="3">
        <f>$C$4*A108/100+$D$4*(1-A108/100)</f>
        <v>14.55</v>
      </c>
      <c r="C108" s="3">
        <f>$C$5*A108/100+$D$5*(1-A108/100)</f>
        <v>47.75</v>
      </c>
      <c r="D108" s="3">
        <f>B108*A108/100+C108*(1-A108/100)</f>
        <v>15.546000000000003</v>
      </c>
      <c r="E108" s="40"/>
    </row>
    <row r="109" spans="1:5" ht="15">
      <c r="A109" s="2">
        <f>A108+1</f>
        <v>98</v>
      </c>
      <c r="B109" s="3">
        <f>$C$4*A109/100+$D$4*(1-A109/100)</f>
        <v>14.7</v>
      </c>
      <c r="C109" s="3">
        <f>$C$5*A109/100+$D$5*(1-A109/100)</f>
        <v>48.5</v>
      </c>
      <c r="D109" s="3">
        <f>B109*A109/100+C109*(1-A109/100)</f>
        <v>15.376</v>
      </c>
      <c r="E109" s="40"/>
    </row>
    <row r="110" spans="1:5" ht="15">
      <c r="A110" s="2">
        <f>A109+1</f>
        <v>99</v>
      </c>
      <c r="B110" s="3">
        <f>$C$4*A110/100+$D$4*(1-A110/100)</f>
        <v>14.85</v>
      </c>
      <c r="C110" s="3">
        <f>$C$5*A110/100+$D$5*(1-A110/100)</f>
        <v>49.25</v>
      </c>
      <c r="D110" s="3">
        <f>B110*A110/100+C110*(1-A110/100)</f>
        <v>15.193999999999999</v>
      </c>
      <c r="E110" s="40"/>
    </row>
    <row r="111" spans="1:5" ht="15">
      <c r="A111" s="2">
        <f>A110+1</f>
        <v>100</v>
      </c>
      <c r="B111" s="3">
        <f>$C$4*A111/100+$D$4*(1-A111/100)</f>
        <v>15</v>
      </c>
      <c r="C111" s="3">
        <f>$C$5*A111/100+$D$5*(1-A111/100)</f>
        <v>50</v>
      </c>
      <c r="D111" s="3">
        <f>B111*A111/100+C111*(1-A111/100)</f>
        <v>15</v>
      </c>
      <c r="E111" s="4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&amp;CDas Falke-Tauben-Spiel</oddHeader>
    <oddFooter>&amp;LGrams, Fulda, &amp;D&amp;RSeite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A1">
      <selection activeCell="G9" sqref="G9"/>
    </sheetView>
  </sheetViews>
  <sheetFormatPr defaultColWidth="11.19921875" defaultRowHeight="15"/>
  <cols>
    <col min="1" max="1" width="30.796875" style="0" customWidth="1"/>
    <col min="2" max="9" width="6.8984375" style="0" customWidth="1"/>
  </cols>
  <sheetData>
    <row r="1" spans="1:7" ht="15">
      <c r="A1" t="s">
        <v>11</v>
      </c>
      <c r="B1" s="42">
        <v>15</v>
      </c>
      <c r="C1" s="42">
        <f>Grundrelationen!D4</f>
        <v>0</v>
      </c>
      <c r="E1" t="s">
        <v>30</v>
      </c>
      <c r="G1" s="42">
        <v>1</v>
      </c>
    </row>
    <row r="2" spans="2:3" ht="15">
      <c r="B2" s="42">
        <f>Grundrelationen!C5</f>
        <v>50</v>
      </c>
      <c r="C2" s="42">
        <f>Grundrelationen!D5</f>
        <v>-25</v>
      </c>
    </row>
    <row r="4" spans="1:9" s="34" customFormat="1" ht="15">
      <c r="A4" s="32" t="s">
        <v>12</v>
      </c>
      <c r="B4" s="31" t="s">
        <v>31</v>
      </c>
      <c r="D4" s="31" t="str">
        <f>IF(G1,"Jeder gegen den Rest der Welt","Jeder auch gegen sich selbst")</f>
        <v>Jeder gegen den Rest der Welt</v>
      </c>
      <c r="E4" s="33"/>
      <c r="F4" s="33"/>
      <c r="G4" s="33"/>
      <c r="H4" s="33"/>
      <c r="I4" s="33"/>
    </row>
    <row r="5" spans="1:9" ht="15.75" thickBot="1">
      <c r="A5" s="20"/>
      <c r="B5" s="20"/>
      <c r="C5" s="20"/>
      <c r="D5" s="20"/>
      <c r="E5" s="20"/>
      <c r="F5" s="20"/>
      <c r="G5" s="20"/>
      <c r="H5" s="20"/>
      <c r="I5" s="20"/>
    </row>
    <row r="6" spans="1:9" s="28" customFormat="1" ht="15">
      <c r="A6" s="25" t="s">
        <v>13</v>
      </c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7" t="s">
        <v>21</v>
      </c>
    </row>
    <row r="7" spans="1:9" ht="15">
      <c r="A7" s="29" t="s">
        <v>22</v>
      </c>
      <c r="B7" s="41">
        <v>0.54</v>
      </c>
      <c r="C7" s="41">
        <v>0.55</v>
      </c>
      <c r="D7" s="41">
        <v>0.6</v>
      </c>
      <c r="E7" s="41">
        <v>1</v>
      </c>
      <c r="F7" s="41">
        <v>0.2</v>
      </c>
      <c r="G7" s="41"/>
      <c r="H7" s="41"/>
      <c r="I7" s="41"/>
    </row>
    <row r="8" spans="1:9" ht="15">
      <c r="A8" s="29" t="s">
        <v>23</v>
      </c>
      <c r="B8" s="18">
        <f>IF($G$1,($C$13*$C$14-B7)/($C$13-1),$C$14)</f>
        <v>0.5875000000000001</v>
      </c>
      <c r="C8" s="18">
        <f aca="true" t="shared" si="0" ref="C8:I8">IF($G$1,($C$13*$C$14-C7)/($C$13-1),$C$14)</f>
        <v>0.5850000000000002</v>
      </c>
      <c r="D8" s="18">
        <f t="shared" si="0"/>
        <v>0.5725000000000001</v>
      </c>
      <c r="E8" s="18">
        <f t="shared" si="0"/>
        <v>0.47250000000000014</v>
      </c>
      <c r="F8" s="18">
        <f t="shared" si="0"/>
        <v>0.6725000000000001</v>
      </c>
      <c r="G8" s="18">
        <f t="shared" si="0"/>
        <v>0.7225000000000001</v>
      </c>
      <c r="H8" s="18">
        <f t="shared" si="0"/>
        <v>0.7225000000000001</v>
      </c>
      <c r="I8" s="19">
        <f t="shared" si="0"/>
        <v>0.7225000000000001</v>
      </c>
    </row>
    <row r="9" spans="1:9" ht="15">
      <c r="A9" s="29" t="s">
        <v>24</v>
      </c>
      <c r="B9" s="21">
        <f>$B1*B$8+$C1*(1-B$8)</f>
        <v>8.812500000000002</v>
      </c>
      <c r="C9" s="21">
        <f aca="true" t="shared" si="1" ref="C9:I10">$B1*C$8+$C1*(1-C$8)</f>
        <v>8.775000000000002</v>
      </c>
      <c r="D9" s="21">
        <f t="shared" si="1"/>
        <v>8.587500000000002</v>
      </c>
      <c r="E9" s="21">
        <f t="shared" si="1"/>
        <v>7.087500000000002</v>
      </c>
      <c r="F9" s="21">
        <f t="shared" si="1"/>
        <v>10.087500000000002</v>
      </c>
      <c r="G9" s="21">
        <f t="shared" si="1"/>
        <v>10.837500000000002</v>
      </c>
      <c r="H9" s="21">
        <f t="shared" si="1"/>
        <v>10.837500000000002</v>
      </c>
      <c r="I9" s="23">
        <f t="shared" si="1"/>
        <v>10.837500000000002</v>
      </c>
    </row>
    <row r="10" spans="1:9" ht="15">
      <c r="A10" s="29" t="s">
        <v>25</v>
      </c>
      <c r="B10" s="21">
        <f>$B2*B$8+$C2*(1-B$8)</f>
        <v>19.06250000000001</v>
      </c>
      <c r="C10" s="21">
        <f t="shared" si="1"/>
        <v>18.875000000000014</v>
      </c>
      <c r="D10" s="21">
        <f t="shared" si="1"/>
        <v>17.93750000000001</v>
      </c>
      <c r="E10" s="21">
        <f t="shared" si="1"/>
        <v>10.43750000000001</v>
      </c>
      <c r="F10" s="21">
        <f t="shared" si="1"/>
        <v>25.437500000000007</v>
      </c>
      <c r="G10" s="21">
        <f t="shared" si="1"/>
        <v>29.18750000000001</v>
      </c>
      <c r="H10" s="21">
        <f t="shared" si="1"/>
        <v>29.18750000000001</v>
      </c>
      <c r="I10" s="23">
        <f t="shared" si="1"/>
        <v>29.18750000000001</v>
      </c>
    </row>
    <row r="11" spans="1:9" ht="15.75" thickBot="1">
      <c r="A11" s="30" t="s">
        <v>26</v>
      </c>
      <c r="B11" s="22">
        <f>B7*B9+(1-B7)*B10</f>
        <v>13.527500000000005</v>
      </c>
      <c r="C11" s="22">
        <f aca="true" t="shared" si="2" ref="C11:I11">C7*C9+(1-C7)*C10</f>
        <v>13.320000000000007</v>
      </c>
      <c r="D11" s="22">
        <f t="shared" si="2"/>
        <v>12.327500000000004</v>
      </c>
      <c r="E11" s="22">
        <f t="shared" si="2"/>
        <v>7.087500000000002</v>
      </c>
      <c r="F11" s="22">
        <f t="shared" si="2"/>
        <v>22.36750000000001</v>
      </c>
      <c r="G11" s="22">
        <f t="shared" si="2"/>
        <v>29.18750000000001</v>
      </c>
      <c r="H11" s="22">
        <f t="shared" si="2"/>
        <v>29.18750000000001</v>
      </c>
      <c r="I11" s="24">
        <f t="shared" si="2"/>
        <v>29.18750000000001</v>
      </c>
    </row>
    <row r="13" spans="2:3" ht="15">
      <c r="B13" s="4" t="s">
        <v>27</v>
      </c>
      <c r="C13" s="31">
        <f>COUNTA(B7:I7)</f>
        <v>5</v>
      </c>
    </row>
    <row r="14" spans="2:3" ht="15">
      <c r="B14" s="4" t="s">
        <v>28</v>
      </c>
      <c r="C14" s="35">
        <f>SUM(B7:I7)/C13</f>
        <v>0.5780000000000001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1997-09-13T08:11:18Z</cp:lastPrinted>
  <dcterms:created xsi:type="dcterms:W3CDTF">1997-09-05T17:52:19Z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