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1"/>
  </bookViews>
  <sheets>
    <sheet name="Hilfsblatt" sheetId="1" r:id="rId1"/>
    <sheet name="Hauptblatt" sheetId="2" r:id="rId2"/>
  </sheets>
  <definedNames>
    <definedName name="c">'Hilfsblatt'!$B$4</definedName>
    <definedName name="h">'Hauptblatt'!$B$13</definedName>
    <definedName name="max">'Hauptblatt'!$B$12</definedName>
    <definedName name="min">'Hauptblatt'!$B$11</definedName>
    <definedName name="x0">'Hauptblatt'!$B$10</definedName>
    <definedName name="y">'Hauptblatt'!$B$12</definedName>
  </definedNames>
  <calcPr fullCalcOnLoad="1"/>
</workbook>
</file>

<file path=xl/sharedStrings.xml><?xml version="1.0" encoding="utf-8"?>
<sst xmlns="http://schemas.openxmlformats.org/spreadsheetml/2006/main" count="28" uniqueCount="25">
  <si>
    <t>x</t>
  </si>
  <si>
    <t>c=</t>
  </si>
  <si>
    <t>p</t>
  </si>
  <si>
    <t>Konstante</t>
  </si>
  <si>
    <t>Subjektive Schadensfunktion</t>
  </si>
  <si>
    <t>p*s(x)</t>
  </si>
  <si>
    <t>Hilfstabelle für die Grafik</t>
  </si>
  <si>
    <t>Anker=</t>
  </si>
  <si>
    <t>Minimum=</t>
  </si>
  <si>
    <t>Maximum=</t>
  </si>
  <si>
    <t>Wahrscheinlichkeitsverteilung des Schadens/Nutzens</t>
  </si>
  <si>
    <t>Subj. Risiko/Nutzen=</t>
  </si>
  <si>
    <t>s(x)</t>
  </si>
  <si>
    <t>(x-min)/(max-min)</t>
  </si>
  <si>
    <t>s(x), u(x)</t>
  </si>
  <si>
    <t>Subjektive Schadens-/Nutzenfunktion</t>
  </si>
  <si>
    <t>Bezeichnungen</t>
  </si>
  <si>
    <t>u(x)</t>
  </si>
  <si>
    <t>Subjektive Nutzenfunktion</t>
  </si>
  <si>
    <t>Eintrittswahrscheinlichkeit</t>
  </si>
  <si>
    <t>Schrittweite h=</t>
  </si>
  <si>
    <t>Hilfsgrößen</t>
  </si>
  <si>
    <t>Vorschlag für h=</t>
  </si>
  <si>
    <t>Sicherheitsäquivalent=</t>
  </si>
  <si>
    <t>Schaden/Nutzen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</si>
</sst>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E+00"/>
    <numFmt numFmtId="166" formatCode="0.0E+00"/>
    <numFmt numFmtId="167" formatCode="0.000"/>
    <numFmt numFmtId="168" formatCode="0.000%"/>
    <numFmt numFmtId="169" formatCode="0.0%"/>
    <numFmt numFmtId="170" formatCode="0.000E+00"/>
  </numFmts>
  <fonts count="7">
    <font>
      <sz val="10"/>
      <name val="Arial"/>
      <family val="0"/>
    </font>
    <font>
      <sz val="9.2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2" borderId="0" xfId="0" applyNumberForma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 applyProtection="1">
      <alignment/>
      <protection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0" fontId="0" fillId="0" borderId="5" xfId="0" applyNumberFormat="1" applyBorder="1" applyAlignment="1">
      <alignment/>
    </xf>
    <xf numFmtId="11" fontId="0" fillId="0" borderId="4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11" fontId="2" fillId="0" borderId="4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1" fontId="0" fillId="2" borderId="0" xfId="0" applyNumberFormat="1" applyFill="1" applyBorder="1" applyAlignment="1" applyProtection="1">
      <alignment horizontal="right"/>
      <protection locked="0"/>
    </xf>
    <xf numFmtId="11" fontId="0" fillId="0" borderId="4" xfId="0" applyNumberFormat="1" applyBorder="1" applyAlignment="1">
      <alignment/>
    </xf>
    <xf numFmtId="11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/>
    </xf>
    <xf numFmtId="167" fontId="0" fillId="2" borderId="0" xfId="0" applyNumberFormat="1" applyFill="1" applyBorder="1" applyAlignment="1" applyProtection="1">
      <alignment/>
      <protection locked="0"/>
    </xf>
    <xf numFmtId="17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Subjektive Schadensfunktion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865"/>
          <c:w val="0.898"/>
          <c:h val="0.84025"/>
        </c:manualLayout>
      </c:layout>
      <c:scatterChart>
        <c:scatterStyle val="smooth"/>
        <c:varyColors val="0"/>
        <c:ser>
          <c:idx val="1"/>
          <c:order val="0"/>
          <c:tx>
            <c:v>Lineare Schadensfunktion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Hauptblatt!$A$18:$A$38</c:f>
              <c:numCache>
                <c:ptCount val="21"/>
                <c:pt idx="0">
                  <c:v>0</c:v>
                </c:pt>
                <c:pt idx="1">
                  <c:v>466.6666666666667</c:v>
                </c:pt>
                <c:pt idx="2">
                  <c:v>933.3333333333334</c:v>
                </c:pt>
                <c:pt idx="3">
                  <c:v>1400</c:v>
                </c:pt>
                <c:pt idx="4">
                  <c:v>1866.6666666666667</c:v>
                </c:pt>
                <c:pt idx="5">
                  <c:v>2333.3333333333335</c:v>
                </c:pt>
                <c:pt idx="6">
                  <c:v>2800</c:v>
                </c:pt>
                <c:pt idx="7">
                  <c:v>3266.6666666666665</c:v>
                </c:pt>
                <c:pt idx="8">
                  <c:v>3733.333333333333</c:v>
                </c:pt>
                <c:pt idx="9">
                  <c:v>4200</c:v>
                </c:pt>
                <c:pt idx="10">
                  <c:v>4666.666666666667</c:v>
                </c:pt>
                <c:pt idx="11">
                  <c:v>5133.333333333334</c:v>
                </c:pt>
                <c:pt idx="12">
                  <c:v>5600.000000000001</c:v>
                </c:pt>
                <c:pt idx="13">
                  <c:v>6066.666666666668</c:v>
                </c:pt>
                <c:pt idx="14">
                  <c:v>6533.333333333335</c:v>
                </c:pt>
                <c:pt idx="15">
                  <c:v>7000.000000000002</c:v>
                </c:pt>
                <c:pt idx="16">
                  <c:v>7466.666666666669</c:v>
                </c:pt>
                <c:pt idx="17">
                  <c:v>7933.333333333336</c:v>
                </c:pt>
                <c:pt idx="18">
                  <c:v>8400.000000000002</c:v>
                </c:pt>
                <c:pt idx="19">
                  <c:v>8866.666666666668</c:v>
                </c:pt>
                <c:pt idx="20">
                  <c:v>9333.333333333334</c:v>
                </c:pt>
              </c:numCache>
            </c:numRef>
          </c:xVal>
          <c:yVal>
            <c:numRef>
              <c:f>Hauptblatt!$C$18:$C$38</c:f>
              <c:numCache>
                <c:ptCount val="21"/>
                <c:pt idx="0">
                  <c:v>0</c:v>
                </c:pt>
                <c:pt idx="1">
                  <c:v>0.06666666666666667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0.33333333333333337</c:v>
                </c:pt>
                <c:pt idx="6">
                  <c:v>0.4</c:v>
                </c:pt>
                <c:pt idx="7">
                  <c:v>0.4666666666666666</c:v>
                </c:pt>
                <c:pt idx="8">
                  <c:v>0.5333333333333333</c:v>
                </c:pt>
                <c:pt idx="9">
                  <c:v>0.6</c:v>
                </c:pt>
                <c:pt idx="10">
                  <c:v>0.6666666666666667</c:v>
                </c:pt>
                <c:pt idx="11">
                  <c:v>0.7333333333333334</c:v>
                </c:pt>
                <c:pt idx="12">
                  <c:v>0.8000000000000002</c:v>
                </c:pt>
                <c:pt idx="13">
                  <c:v>0.8666666666666668</c:v>
                </c:pt>
                <c:pt idx="14">
                  <c:v>0.9333333333333336</c:v>
                </c:pt>
                <c:pt idx="15">
                  <c:v>1.0000000000000002</c:v>
                </c:pt>
                <c:pt idx="16">
                  <c:v>1.0666666666666669</c:v>
                </c:pt>
                <c:pt idx="17">
                  <c:v>1.1333333333333337</c:v>
                </c:pt>
                <c:pt idx="18">
                  <c:v>1.2000000000000002</c:v>
                </c:pt>
                <c:pt idx="19">
                  <c:v>1.2666666666666668</c:v>
                </c:pt>
                <c:pt idx="20">
                  <c:v>1.3333333333333335</c:v>
                </c:pt>
              </c:numCache>
            </c:numRef>
          </c:yVal>
          <c:smooth val="1"/>
        </c:ser>
        <c:ser>
          <c:idx val="0"/>
          <c:order val="1"/>
          <c:tx>
            <c:v>Subjektive Schadensfunktion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Hauptblatt!$A$18:$A$38</c:f>
              <c:numCache>
                <c:ptCount val="21"/>
                <c:pt idx="0">
                  <c:v>0</c:v>
                </c:pt>
                <c:pt idx="1">
                  <c:v>466.6666666666667</c:v>
                </c:pt>
                <c:pt idx="2">
                  <c:v>933.3333333333334</c:v>
                </c:pt>
                <c:pt idx="3">
                  <c:v>1400</c:v>
                </c:pt>
                <c:pt idx="4">
                  <c:v>1866.6666666666667</c:v>
                </c:pt>
                <c:pt idx="5">
                  <c:v>2333.3333333333335</c:v>
                </c:pt>
                <c:pt idx="6">
                  <c:v>2800</c:v>
                </c:pt>
                <c:pt idx="7">
                  <c:v>3266.6666666666665</c:v>
                </c:pt>
                <c:pt idx="8">
                  <c:v>3733.333333333333</c:v>
                </c:pt>
                <c:pt idx="9">
                  <c:v>4200</c:v>
                </c:pt>
                <c:pt idx="10">
                  <c:v>4666.666666666667</c:v>
                </c:pt>
                <c:pt idx="11">
                  <c:v>5133.333333333334</c:v>
                </c:pt>
                <c:pt idx="12">
                  <c:v>5600.000000000001</c:v>
                </c:pt>
                <c:pt idx="13">
                  <c:v>6066.666666666668</c:v>
                </c:pt>
                <c:pt idx="14">
                  <c:v>6533.333333333335</c:v>
                </c:pt>
                <c:pt idx="15">
                  <c:v>7000.000000000002</c:v>
                </c:pt>
                <c:pt idx="16">
                  <c:v>7466.666666666669</c:v>
                </c:pt>
                <c:pt idx="17">
                  <c:v>7933.333333333336</c:v>
                </c:pt>
                <c:pt idx="18">
                  <c:v>8400.000000000002</c:v>
                </c:pt>
                <c:pt idx="19">
                  <c:v>8866.666666666668</c:v>
                </c:pt>
                <c:pt idx="20">
                  <c:v>9333.333333333334</c:v>
                </c:pt>
              </c:numCache>
            </c:numRef>
          </c:xVal>
          <c:yVal>
            <c:numRef>
              <c:f>Hauptblatt!$B$18:$B$38</c:f>
              <c:numCache>
                <c:ptCount val="21"/>
                <c:pt idx="0">
                  <c:v>0</c:v>
                </c:pt>
                <c:pt idx="1">
                  <c:v>0.10192383796324161</c:v>
                </c:pt>
                <c:pt idx="2">
                  <c:v>0.19549328136276375</c:v>
                </c:pt>
                <c:pt idx="3">
                  <c:v>0.281974749524077</c:v>
                </c:pt>
                <c:pt idx="4">
                  <c:v>0.36236687977252546</c:v>
                </c:pt>
                <c:pt idx="5">
                  <c:v>0.43747107796641393</c:v>
                </c:pt>
                <c:pt idx="6">
                  <c:v>0.5079402636415168</c:v>
                </c:pt>
                <c:pt idx="7">
                  <c:v>0.5743134284708067</c:v>
                </c:pt>
                <c:pt idx="8">
                  <c:v>0.6370406913107081</c:v>
                </c:pt>
                <c:pt idx="9">
                  <c:v>0.6965018230849771</c:v>
                </c:pt>
                <c:pt idx="10">
                  <c:v>0.7530201830813865</c:v>
                </c:pt>
                <c:pt idx="11">
                  <c:v>0.8068733664265771</c:v>
                </c:pt>
                <c:pt idx="12">
                  <c:v>0.858301452265529</c:v>
                </c:pt>
                <c:pt idx="13">
                  <c:v>0.907513473549729</c:v>
                </c:pt>
                <c:pt idx="14">
                  <c:v>0.9546925496022629</c:v>
                </c:pt>
                <c:pt idx="15">
                  <c:v>1.0000000000000002</c:v>
                </c:pt>
                <c:pt idx="16">
                  <c:v>1.043578673157068</c:v>
                </c:pt>
                <c:pt idx="17">
                  <c:v>1.0855556629006615</c:v>
                </c:pt>
                <c:pt idx="18">
                  <c:v>1.1260445432950492</c:v>
                </c:pt>
                <c:pt idx="19">
                  <c:v>1.1651472207312665</c:v>
                </c:pt>
                <c:pt idx="20">
                  <c:v>1.2029554793406936</c:v>
                </c:pt>
              </c:numCache>
            </c:numRef>
          </c:yVal>
          <c:smooth val="1"/>
        </c:ser>
        <c:ser>
          <c:idx val="2"/>
          <c:order val="2"/>
          <c:tx>
            <c:v>Subjektives Risiko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Hilfsblatt!$A$7:$A$8</c:f>
              <c:numCache>
                <c:ptCount val="2"/>
                <c:pt idx="0">
                  <c:v>0</c:v>
                </c:pt>
                <c:pt idx="1">
                  <c:v>1002.9761774012036</c:v>
                </c:pt>
              </c:numCache>
            </c:numRef>
          </c:xVal>
          <c:yVal>
            <c:numRef>
              <c:f>Hilfsblatt!$B$7:$B$8</c:f>
              <c:numCache>
                <c:ptCount val="2"/>
                <c:pt idx="0">
                  <c:v>0.20882237774861964</c:v>
                </c:pt>
                <c:pt idx="1">
                  <c:v>0.20882237774861964</c:v>
                </c:pt>
              </c:numCache>
            </c:numRef>
          </c:yVal>
          <c:smooth val="1"/>
        </c:ser>
        <c:ser>
          <c:idx val="3"/>
          <c:order val="3"/>
          <c:tx>
            <c:v>Sicherheitsäquivalent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Hilfsblatt!$A$10:$A$11</c:f>
              <c:numCache>
                <c:ptCount val="2"/>
                <c:pt idx="0">
                  <c:v>1002.9761774012036</c:v>
                </c:pt>
                <c:pt idx="1">
                  <c:v>1002.9761774012036</c:v>
                </c:pt>
              </c:numCache>
            </c:numRef>
          </c:xVal>
          <c:yVal>
            <c:numRef>
              <c:f>Hilfsblatt!$B$10:$B$11</c:f>
              <c:numCache>
                <c:ptCount val="2"/>
                <c:pt idx="0">
                  <c:v>0</c:v>
                </c:pt>
                <c:pt idx="1">
                  <c:v>0.20882237774861964</c:v>
                </c:pt>
              </c:numCache>
            </c:numRef>
          </c:yVal>
          <c:smooth val="1"/>
        </c:ser>
        <c:axId val="9731118"/>
        <c:axId val="20471199"/>
      </c:scatterChart>
      <c:valAx>
        <c:axId val="9731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471199"/>
        <c:crosses val="autoZero"/>
        <c:crossBetween val="midCat"/>
        <c:dispUnits/>
      </c:valAx>
      <c:valAx>
        <c:axId val="20471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731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75"/>
          <c:y val="0.58275"/>
          <c:w val="0.45675"/>
          <c:h val="0.1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Subjektive Nutzenfunktion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"/>
          <c:w val="0.89825"/>
          <c:h val="0.84225"/>
        </c:manualLayout>
      </c:layout>
      <c:scatterChart>
        <c:scatterStyle val="smooth"/>
        <c:varyColors val="0"/>
        <c:ser>
          <c:idx val="1"/>
          <c:order val="0"/>
          <c:tx>
            <c:v>Lineare Nutzenfunktion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Hauptblatt!$A$18:$A$38</c:f>
              <c:numCache>
                <c:ptCount val="21"/>
                <c:pt idx="0">
                  <c:v>0</c:v>
                </c:pt>
                <c:pt idx="1">
                  <c:v>466.6666666666667</c:v>
                </c:pt>
                <c:pt idx="2">
                  <c:v>933.3333333333334</c:v>
                </c:pt>
                <c:pt idx="3">
                  <c:v>1400</c:v>
                </c:pt>
                <c:pt idx="4">
                  <c:v>1866.6666666666667</c:v>
                </c:pt>
                <c:pt idx="5">
                  <c:v>2333.3333333333335</c:v>
                </c:pt>
                <c:pt idx="6">
                  <c:v>2800</c:v>
                </c:pt>
                <c:pt idx="7">
                  <c:v>3266.6666666666665</c:v>
                </c:pt>
                <c:pt idx="8">
                  <c:v>3733.333333333333</c:v>
                </c:pt>
                <c:pt idx="9">
                  <c:v>4200</c:v>
                </c:pt>
                <c:pt idx="10">
                  <c:v>4666.666666666667</c:v>
                </c:pt>
                <c:pt idx="11">
                  <c:v>5133.333333333334</c:v>
                </c:pt>
                <c:pt idx="12">
                  <c:v>5600.000000000001</c:v>
                </c:pt>
                <c:pt idx="13">
                  <c:v>6066.666666666668</c:v>
                </c:pt>
                <c:pt idx="14">
                  <c:v>6533.333333333335</c:v>
                </c:pt>
                <c:pt idx="15">
                  <c:v>7000.000000000002</c:v>
                </c:pt>
                <c:pt idx="16">
                  <c:v>7466.666666666669</c:v>
                </c:pt>
                <c:pt idx="17">
                  <c:v>7933.333333333336</c:v>
                </c:pt>
                <c:pt idx="18">
                  <c:v>8400.000000000002</c:v>
                </c:pt>
                <c:pt idx="19">
                  <c:v>8866.666666666668</c:v>
                </c:pt>
                <c:pt idx="20">
                  <c:v>9333.333333333334</c:v>
                </c:pt>
              </c:numCache>
            </c:numRef>
          </c:xVal>
          <c:yVal>
            <c:numRef>
              <c:f>Hauptblatt!$C$18:$C$38</c:f>
              <c:numCache>
                <c:ptCount val="21"/>
                <c:pt idx="0">
                  <c:v>0</c:v>
                </c:pt>
                <c:pt idx="1">
                  <c:v>0.06666666666666667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0.33333333333333337</c:v>
                </c:pt>
                <c:pt idx="6">
                  <c:v>0.4</c:v>
                </c:pt>
                <c:pt idx="7">
                  <c:v>0.4666666666666666</c:v>
                </c:pt>
                <c:pt idx="8">
                  <c:v>0.5333333333333333</c:v>
                </c:pt>
                <c:pt idx="9">
                  <c:v>0.6</c:v>
                </c:pt>
                <c:pt idx="10">
                  <c:v>0.6666666666666667</c:v>
                </c:pt>
                <c:pt idx="11">
                  <c:v>0.7333333333333334</c:v>
                </c:pt>
                <c:pt idx="12">
                  <c:v>0.8000000000000002</c:v>
                </c:pt>
                <c:pt idx="13">
                  <c:v>0.8666666666666668</c:v>
                </c:pt>
                <c:pt idx="14">
                  <c:v>0.9333333333333336</c:v>
                </c:pt>
                <c:pt idx="15">
                  <c:v>1.0000000000000002</c:v>
                </c:pt>
                <c:pt idx="16">
                  <c:v>1.0666666666666669</c:v>
                </c:pt>
                <c:pt idx="17">
                  <c:v>1.1333333333333337</c:v>
                </c:pt>
                <c:pt idx="18">
                  <c:v>1.2000000000000002</c:v>
                </c:pt>
                <c:pt idx="19">
                  <c:v>1.2666666666666668</c:v>
                </c:pt>
                <c:pt idx="20">
                  <c:v>1.3333333333333335</c:v>
                </c:pt>
              </c:numCache>
            </c:numRef>
          </c:yVal>
          <c:smooth val="1"/>
        </c:ser>
        <c:ser>
          <c:idx val="0"/>
          <c:order val="1"/>
          <c:tx>
            <c:v>Subjektive Nutzenfunktion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Hauptblatt!$A$18:$A$38</c:f>
              <c:numCache>
                <c:ptCount val="21"/>
                <c:pt idx="0">
                  <c:v>0</c:v>
                </c:pt>
                <c:pt idx="1">
                  <c:v>466.6666666666667</c:v>
                </c:pt>
                <c:pt idx="2">
                  <c:v>933.3333333333334</c:v>
                </c:pt>
                <c:pt idx="3">
                  <c:v>1400</c:v>
                </c:pt>
                <c:pt idx="4">
                  <c:v>1866.6666666666667</c:v>
                </c:pt>
                <c:pt idx="5">
                  <c:v>2333.3333333333335</c:v>
                </c:pt>
                <c:pt idx="6">
                  <c:v>2800</c:v>
                </c:pt>
                <c:pt idx="7">
                  <c:v>3266.6666666666665</c:v>
                </c:pt>
                <c:pt idx="8">
                  <c:v>3733.333333333333</c:v>
                </c:pt>
                <c:pt idx="9">
                  <c:v>4200</c:v>
                </c:pt>
                <c:pt idx="10">
                  <c:v>4666.666666666667</c:v>
                </c:pt>
                <c:pt idx="11">
                  <c:v>5133.333333333334</c:v>
                </c:pt>
                <c:pt idx="12">
                  <c:v>5600.000000000001</c:v>
                </c:pt>
                <c:pt idx="13">
                  <c:v>6066.666666666668</c:v>
                </c:pt>
                <c:pt idx="14">
                  <c:v>6533.333333333335</c:v>
                </c:pt>
                <c:pt idx="15">
                  <c:v>7000.000000000002</c:v>
                </c:pt>
                <c:pt idx="16">
                  <c:v>7466.666666666669</c:v>
                </c:pt>
                <c:pt idx="17">
                  <c:v>7933.333333333336</c:v>
                </c:pt>
                <c:pt idx="18">
                  <c:v>8400.000000000002</c:v>
                </c:pt>
                <c:pt idx="19">
                  <c:v>8866.666666666668</c:v>
                </c:pt>
                <c:pt idx="20">
                  <c:v>9333.333333333334</c:v>
                </c:pt>
              </c:numCache>
            </c:numRef>
          </c:xVal>
          <c:yVal>
            <c:numRef>
              <c:f>Hauptblatt!$B$18:$B$38</c:f>
              <c:numCache>
                <c:ptCount val="21"/>
                <c:pt idx="0">
                  <c:v>0</c:v>
                </c:pt>
                <c:pt idx="1">
                  <c:v>0.10192383796324161</c:v>
                </c:pt>
                <c:pt idx="2">
                  <c:v>0.19549328136276375</c:v>
                </c:pt>
                <c:pt idx="3">
                  <c:v>0.281974749524077</c:v>
                </c:pt>
                <c:pt idx="4">
                  <c:v>0.36236687977252546</c:v>
                </c:pt>
                <c:pt idx="5">
                  <c:v>0.43747107796641393</c:v>
                </c:pt>
                <c:pt idx="6">
                  <c:v>0.5079402636415168</c:v>
                </c:pt>
                <c:pt idx="7">
                  <c:v>0.5743134284708067</c:v>
                </c:pt>
                <c:pt idx="8">
                  <c:v>0.6370406913107081</c:v>
                </c:pt>
                <c:pt idx="9">
                  <c:v>0.6965018230849771</c:v>
                </c:pt>
                <c:pt idx="10">
                  <c:v>0.7530201830813865</c:v>
                </c:pt>
                <c:pt idx="11">
                  <c:v>0.8068733664265771</c:v>
                </c:pt>
                <c:pt idx="12">
                  <c:v>0.858301452265529</c:v>
                </c:pt>
                <c:pt idx="13">
                  <c:v>0.907513473549729</c:v>
                </c:pt>
                <c:pt idx="14">
                  <c:v>0.9546925496022629</c:v>
                </c:pt>
                <c:pt idx="15">
                  <c:v>1.0000000000000002</c:v>
                </c:pt>
                <c:pt idx="16">
                  <c:v>1.043578673157068</c:v>
                </c:pt>
                <c:pt idx="17">
                  <c:v>1.0855556629006615</c:v>
                </c:pt>
                <c:pt idx="18">
                  <c:v>1.1260445432950492</c:v>
                </c:pt>
                <c:pt idx="19">
                  <c:v>1.1651472207312665</c:v>
                </c:pt>
                <c:pt idx="20">
                  <c:v>1.2029554793406936</c:v>
                </c:pt>
              </c:numCache>
            </c:numRef>
          </c:yVal>
          <c:smooth val="1"/>
        </c:ser>
        <c:ser>
          <c:idx val="2"/>
          <c:order val="2"/>
          <c:tx>
            <c:v>Subjektiver Nutzen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Hilfsblatt!$A$7:$A$8</c:f>
              <c:numCache>
                <c:ptCount val="2"/>
                <c:pt idx="0">
                  <c:v>0</c:v>
                </c:pt>
                <c:pt idx="1">
                  <c:v>1002.9761774012036</c:v>
                </c:pt>
              </c:numCache>
            </c:numRef>
          </c:xVal>
          <c:yVal>
            <c:numRef>
              <c:f>Hilfsblatt!$B$7:$B$8</c:f>
              <c:numCache>
                <c:ptCount val="2"/>
                <c:pt idx="0">
                  <c:v>0.20882237774861964</c:v>
                </c:pt>
                <c:pt idx="1">
                  <c:v>0.20882237774861964</c:v>
                </c:pt>
              </c:numCache>
            </c:numRef>
          </c:yVal>
          <c:smooth val="1"/>
        </c:ser>
        <c:ser>
          <c:idx val="3"/>
          <c:order val="3"/>
          <c:tx>
            <c:v>Sicherheitsäquivalent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Hilfsblatt!$A$10:$A$11</c:f>
              <c:numCache>
                <c:ptCount val="2"/>
                <c:pt idx="0">
                  <c:v>1002.9761774012036</c:v>
                </c:pt>
                <c:pt idx="1">
                  <c:v>1002.9761774012036</c:v>
                </c:pt>
              </c:numCache>
            </c:numRef>
          </c:xVal>
          <c:yVal>
            <c:numRef>
              <c:f>Hilfsblatt!$B$10:$B$11</c:f>
              <c:numCache>
                <c:ptCount val="2"/>
                <c:pt idx="0">
                  <c:v>0</c:v>
                </c:pt>
                <c:pt idx="1">
                  <c:v>0.20882237774861964</c:v>
                </c:pt>
              </c:numCache>
            </c:numRef>
          </c:yVal>
          <c:smooth val="1"/>
        </c:ser>
        <c:axId val="50023064"/>
        <c:axId val="47554393"/>
      </c:scatterChart>
      <c:valAx>
        <c:axId val="5002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554393"/>
        <c:crosses val="autoZero"/>
        <c:crossBetween val="midCat"/>
        <c:dispUnits/>
      </c:valAx>
      <c:valAx>
        <c:axId val="47554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023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5"/>
          <c:y val="0.598"/>
          <c:w val="0.456"/>
          <c:h val="0.1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142875</xdr:rowOff>
    </xdr:from>
    <xdr:to>
      <xdr:col>11</xdr:col>
      <xdr:colOff>238125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5410200" y="400050"/>
        <a:ext cx="5153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25</xdr:row>
      <xdr:rowOff>76200</xdr:rowOff>
    </xdr:from>
    <xdr:to>
      <xdr:col>11</xdr:col>
      <xdr:colOff>257175</xdr:colOff>
      <xdr:row>49</xdr:row>
      <xdr:rowOff>19050</xdr:rowOff>
    </xdr:to>
    <xdr:graphicFrame>
      <xdr:nvGraphicFramePr>
        <xdr:cNvPr id="2" name="Chart 3"/>
        <xdr:cNvGraphicFramePr/>
      </xdr:nvGraphicFramePr>
      <xdr:xfrm>
        <a:off x="5419725" y="4219575"/>
        <a:ext cx="51625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8"/>
  <sheetViews>
    <sheetView workbookViewId="0" topLeftCell="A1">
      <selection activeCell="G14" sqref="G14"/>
    </sheetView>
  </sheetViews>
  <sheetFormatPr defaultColWidth="11.421875" defaultRowHeight="12.75"/>
  <cols>
    <col min="2" max="2" width="13.57421875" style="0" customWidth="1"/>
    <col min="3" max="3" width="18.421875" style="0" customWidth="1"/>
    <col min="8" max="8" width="16.00390625" style="0" customWidth="1"/>
  </cols>
  <sheetData>
    <row r="1" ht="20.25">
      <c r="A1" s="23" t="s">
        <v>21</v>
      </c>
    </row>
    <row r="2" s="5" customFormat="1" ht="12.75"/>
    <row r="3" ht="12.75">
      <c r="A3" s="5" t="s">
        <v>3</v>
      </c>
    </row>
    <row r="4" spans="1:2" ht="12.75">
      <c r="A4" s="11" t="s">
        <v>1</v>
      </c>
      <c r="B4" s="5">
        <f>1/LN((max-min)/x0+1)</f>
        <v>1.1422452422715805</v>
      </c>
    </row>
    <row r="5" spans="1:2" ht="12.75">
      <c r="A5" s="11"/>
      <c r="B5" s="5"/>
    </row>
    <row r="6" spans="1:2" ht="12.75">
      <c r="A6" s="12" t="s">
        <v>6</v>
      </c>
      <c r="B6" s="13"/>
    </row>
    <row r="7" spans="1:2" ht="12.75">
      <c r="A7" s="18">
        <v>0</v>
      </c>
      <c r="B7" s="22">
        <f>Hauptblatt!E39</f>
        <v>0.20882237774861964</v>
      </c>
    </row>
    <row r="8" spans="1:2" ht="12.75">
      <c r="A8" s="21">
        <f>Hauptblatt!E40</f>
        <v>1002.9761774012036</v>
      </c>
      <c r="B8" s="14">
        <f>Hauptblatt!E39</f>
        <v>0.20882237774861964</v>
      </c>
    </row>
    <row r="9" spans="1:2" ht="12.75">
      <c r="A9" s="15"/>
      <c r="B9" s="16"/>
    </row>
    <row r="10" spans="1:2" ht="12.75">
      <c r="A10" s="25">
        <f>Hauptblatt!E40</f>
        <v>1002.9761774012036</v>
      </c>
      <c r="B10" s="16">
        <v>0</v>
      </c>
    </row>
    <row r="11" spans="1:2" ht="12.75">
      <c r="A11" s="26">
        <f>Hauptblatt!E40</f>
        <v>1002.9761774012036</v>
      </c>
      <c r="B11" s="17">
        <f>Hauptblatt!E39</f>
        <v>0.20882237774861964</v>
      </c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4" ht="12.75">
      <c r="A31" s="2"/>
      <c r="B31" s="2"/>
      <c r="C31" s="2"/>
      <c r="D31" s="1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6">
      <selection activeCell="B13" sqref="B13"/>
    </sheetView>
  </sheetViews>
  <sheetFormatPr defaultColWidth="11.421875" defaultRowHeight="12.75"/>
  <cols>
    <col min="1" max="2" width="16.28125" style="0" customWidth="1"/>
    <col min="3" max="3" width="18.28125" style="0" customWidth="1"/>
    <col min="9" max="9" width="24.00390625" style="0" customWidth="1"/>
  </cols>
  <sheetData>
    <row r="1" spans="1:3" s="6" customFormat="1" ht="20.25">
      <c r="A1" s="23" t="s">
        <v>15</v>
      </c>
      <c r="B1" s="23"/>
      <c r="C1" s="23"/>
    </row>
    <row r="3" ht="12.75">
      <c r="A3" s="5" t="s">
        <v>16</v>
      </c>
    </row>
    <row r="4" spans="1:2" ht="12.75">
      <c r="A4" s="5" t="s">
        <v>0</v>
      </c>
      <c r="B4" s="5" t="s">
        <v>24</v>
      </c>
    </row>
    <row r="5" spans="1:2" ht="12.75">
      <c r="A5" s="5" t="s">
        <v>12</v>
      </c>
      <c r="B5" s="5" t="s">
        <v>4</v>
      </c>
    </row>
    <row r="6" spans="1:2" ht="12.75">
      <c r="A6" s="5" t="s">
        <v>17</v>
      </c>
      <c r="B6" s="5" t="s">
        <v>18</v>
      </c>
    </row>
    <row r="7" spans="1:2" ht="12.75">
      <c r="A7" s="5" t="s">
        <v>2</v>
      </c>
      <c r="B7" s="5" t="s">
        <v>19</v>
      </c>
    </row>
    <row r="9" spans="1:9" ht="12.75">
      <c r="A9" s="5" t="s">
        <v>3</v>
      </c>
      <c r="B9" s="5"/>
      <c r="C9" s="5"/>
      <c r="D9" s="5"/>
      <c r="I9" s="1"/>
    </row>
    <row r="10" spans="1:2" ht="12.75">
      <c r="A10" s="1" t="s">
        <v>7</v>
      </c>
      <c r="B10" s="24">
        <v>5000</v>
      </c>
    </row>
    <row r="11" spans="1:2" ht="12.75">
      <c r="A11" s="1" t="s">
        <v>8</v>
      </c>
      <c r="B11" s="4">
        <v>0</v>
      </c>
    </row>
    <row r="12" spans="1:2" ht="12.75">
      <c r="A12" s="1" t="s">
        <v>9</v>
      </c>
      <c r="B12" s="3">
        <v>7000</v>
      </c>
    </row>
    <row r="13" spans="1:2" ht="12.75">
      <c r="A13" s="1" t="s">
        <v>20</v>
      </c>
      <c r="B13" s="31">
        <f>7000/(3*5)</f>
        <v>466.6666666666667</v>
      </c>
    </row>
    <row r="14" spans="1:2" ht="12.75">
      <c r="A14" s="1" t="s">
        <v>22</v>
      </c>
      <c r="B14">
        <f>(max-min)/20</f>
        <v>350</v>
      </c>
    </row>
    <row r="16" spans="1:4" ht="12.75">
      <c r="A16" s="5" t="s">
        <v>10</v>
      </c>
      <c r="B16" s="5"/>
      <c r="C16" s="5"/>
      <c r="D16" s="5"/>
    </row>
    <row r="17" spans="1:5" s="27" customFormat="1" ht="12.75">
      <c r="A17" s="28" t="s">
        <v>0</v>
      </c>
      <c r="B17" s="28" t="s">
        <v>14</v>
      </c>
      <c r="C17" s="28" t="s">
        <v>13</v>
      </c>
      <c r="D17" s="28" t="s">
        <v>2</v>
      </c>
      <c r="E17" s="1" t="s">
        <v>5</v>
      </c>
    </row>
    <row r="18" spans="1:5" ht="12.75">
      <c r="A18" s="2">
        <f>min</f>
        <v>0</v>
      </c>
      <c r="B18" s="8">
        <f>c*LN((A18-min)/x0+1)</f>
        <v>0</v>
      </c>
      <c r="C18" s="8">
        <f>(A18-min)/(max-min)</f>
        <v>0</v>
      </c>
      <c r="D18" s="9">
        <f>1-SUM(D19:D38)</f>
        <v>0.5787037037037037</v>
      </c>
      <c r="E18" s="8">
        <f>B18*D18</f>
        <v>0</v>
      </c>
    </row>
    <row r="19" spans="1:5" ht="12.75">
      <c r="A19" s="2">
        <f>A18+h</f>
        <v>466.6666666666667</v>
      </c>
      <c r="B19" s="8">
        <f aca="true" t="shared" si="0" ref="B19:B38">c*LN((A19-min)/x0+1)</f>
        <v>0.10192383796324161</v>
      </c>
      <c r="C19" s="8">
        <f aca="true" t="shared" si="1" ref="C19:C38">(A19-min)/(max-min)</f>
        <v>0.06666666666666667</v>
      </c>
      <c r="D19" s="7">
        <v>0</v>
      </c>
      <c r="E19" s="8">
        <f aca="true" t="shared" si="2" ref="E19:E38">B19*D19</f>
        <v>0</v>
      </c>
    </row>
    <row r="20" spans="1:5" ht="12.75">
      <c r="A20" s="2">
        <f aca="true" t="shared" si="3" ref="A20:A38">A19+h</f>
        <v>933.3333333333334</v>
      </c>
      <c r="B20" s="8">
        <f t="shared" si="0"/>
        <v>0.19549328136276375</v>
      </c>
      <c r="C20" s="8">
        <f t="shared" si="1"/>
        <v>0.13333333333333333</v>
      </c>
      <c r="D20" s="7">
        <v>0</v>
      </c>
      <c r="E20" s="8">
        <f t="shared" si="2"/>
        <v>0</v>
      </c>
    </row>
    <row r="21" spans="1:5" ht="12.75">
      <c r="A21" s="2">
        <f t="shared" si="3"/>
        <v>1400</v>
      </c>
      <c r="B21" s="8">
        <f t="shared" si="0"/>
        <v>0.281974749524077</v>
      </c>
      <c r="C21" s="8">
        <f t="shared" si="1"/>
        <v>0.2</v>
      </c>
      <c r="D21" s="7">
        <v>0</v>
      </c>
      <c r="E21" s="8">
        <f t="shared" si="2"/>
        <v>0</v>
      </c>
    </row>
    <row r="22" spans="1:5" ht="12.75">
      <c r="A22" s="2">
        <f t="shared" si="3"/>
        <v>1866.6666666666667</v>
      </c>
      <c r="B22" s="8">
        <f t="shared" si="0"/>
        <v>0.36236687977252546</v>
      </c>
      <c r="C22" s="8">
        <f t="shared" si="1"/>
        <v>0.26666666666666666</v>
      </c>
      <c r="D22" s="7">
        <v>0</v>
      </c>
      <c r="E22" s="8">
        <f t="shared" si="2"/>
        <v>0</v>
      </c>
    </row>
    <row r="23" spans="1:5" ht="12.75">
      <c r="A23" s="2">
        <f t="shared" si="3"/>
        <v>2333.3333333333335</v>
      </c>
      <c r="B23" s="8">
        <f t="shared" si="0"/>
        <v>0.43747107796641393</v>
      </c>
      <c r="C23" s="8">
        <f t="shared" si="1"/>
        <v>0.33333333333333337</v>
      </c>
      <c r="D23" s="7">
        <f>3*(5/6)^2*(1/6)</f>
        <v>0.3472222222222222</v>
      </c>
      <c r="E23" s="8">
        <f t="shared" si="2"/>
        <v>0.15189967984944927</v>
      </c>
    </row>
    <row r="24" spans="1:5" ht="12.75">
      <c r="A24" s="2">
        <f t="shared" si="3"/>
        <v>2800</v>
      </c>
      <c r="B24" s="8">
        <f t="shared" si="0"/>
        <v>0.5079402636415168</v>
      </c>
      <c r="C24" s="8">
        <f t="shared" si="1"/>
        <v>0.4</v>
      </c>
      <c r="D24" s="7">
        <v>0</v>
      </c>
      <c r="E24" s="8">
        <f t="shared" si="2"/>
        <v>0</v>
      </c>
    </row>
    <row r="25" spans="1:5" ht="12.75">
      <c r="A25" s="2">
        <f t="shared" si="3"/>
        <v>3266.6666666666665</v>
      </c>
      <c r="B25" s="8">
        <f t="shared" si="0"/>
        <v>0.5743134284708067</v>
      </c>
      <c r="C25" s="8">
        <f t="shared" si="1"/>
        <v>0.4666666666666666</v>
      </c>
      <c r="D25" s="7">
        <v>0</v>
      </c>
      <c r="E25" s="8">
        <f t="shared" si="2"/>
        <v>0</v>
      </c>
    </row>
    <row r="26" spans="1:5" ht="12.75">
      <c r="A26" s="2">
        <f t="shared" si="3"/>
        <v>3733.333333333333</v>
      </c>
      <c r="B26" s="8">
        <f t="shared" si="0"/>
        <v>0.6370406913107081</v>
      </c>
      <c r="C26" s="8">
        <f t="shared" si="1"/>
        <v>0.5333333333333333</v>
      </c>
      <c r="D26" s="7">
        <v>0</v>
      </c>
      <c r="E26" s="8">
        <f t="shared" si="2"/>
        <v>0</v>
      </c>
    </row>
    <row r="27" spans="1:5" ht="12.75">
      <c r="A27" s="2">
        <f t="shared" si="3"/>
        <v>4200</v>
      </c>
      <c r="B27" s="8">
        <f t="shared" si="0"/>
        <v>0.6965018230849771</v>
      </c>
      <c r="C27" s="8">
        <f t="shared" si="1"/>
        <v>0.6</v>
      </c>
      <c r="D27" s="7">
        <v>0</v>
      </c>
      <c r="E27" s="8">
        <f t="shared" si="2"/>
        <v>0</v>
      </c>
    </row>
    <row r="28" spans="1:5" ht="12.75">
      <c r="A28" s="2">
        <f t="shared" si="3"/>
        <v>4666.666666666667</v>
      </c>
      <c r="B28" s="8">
        <f t="shared" si="0"/>
        <v>0.7530201830813865</v>
      </c>
      <c r="C28" s="8">
        <f t="shared" si="1"/>
        <v>0.6666666666666667</v>
      </c>
      <c r="D28" s="7">
        <f>3*(5/6)*(1/6)^2</f>
        <v>0.06944444444444445</v>
      </c>
      <c r="E28" s="8">
        <f t="shared" si="2"/>
        <v>0.052293068269540735</v>
      </c>
    </row>
    <row r="29" spans="1:5" ht="12.75">
      <c r="A29" s="2">
        <f t="shared" si="3"/>
        <v>5133.333333333334</v>
      </c>
      <c r="B29" s="8">
        <f t="shared" si="0"/>
        <v>0.8068733664265771</v>
      </c>
      <c r="C29" s="8">
        <f t="shared" si="1"/>
        <v>0.7333333333333334</v>
      </c>
      <c r="D29" s="7">
        <v>0</v>
      </c>
      <c r="E29" s="8">
        <f t="shared" si="2"/>
        <v>0</v>
      </c>
    </row>
    <row r="30" spans="1:5" ht="12.75">
      <c r="A30" s="2">
        <f t="shared" si="3"/>
        <v>5600.000000000001</v>
      </c>
      <c r="B30" s="8">
        <f t="shared" si="0"/>
        <v>0.858301452265529</v>
      </c>
      <c r="C30" s="8">
        <f t="shared" si="1"/>
        <v>0.8000000000000002</v>
      </c>
      <c r="D30" s="7">
        <v>0</v>
      </c>
      <c r="E30" s="8">
        <f t="shared" si="2"/>
        <v>0</v>
      </c>
    </row>
    <row r="31" spans="1:5" ht="12.75">
      <c r="A31" s="2">
        <f t="shared" si="3"/>
        <v>6066.666666666668</v>
      </c>
      <c r="B31" s="8">
        <f t="shared" si="0"/>
        <v>0.907513473549729</v>
      </c>
      <c r="C31" s="8">
        <f t="shared" si="1"/>
        <v>0.8666666666666668</v>
      </c>
      <c r="D31" s="7">
        <v>0</v>
      </c>
      <c r="E31" s="8">
        <f t="shared" si="2"/>
        <v>0</v>
      </c>
    </row>
    <row r="32" spans="1:5" ht="12.75">
      <c r="A32" s="2">
        <f t="shared" si="3"/>
        <v>6533.333333333335</v>
      </c>
      <c r="B32" s="8">
        <f t="shared" si="0"/>
        <v>0.9546925496022629</v>
      </c>
      <c r="C32" s="8">
        <f t="shared" si="1"/>
        <v>0.9333333333333336</v>
      </c>
      <c r="D32" s="7">
        <v>0</v>
      </c>
      <c r="E32" s="8">
        <f t="shared" si="2"/>
        <v>0</v>
      </c>
    </row>
    <row r="33" spans="1:5" ht="12.75">
      <c r="A33" s="2">
        <f t="shared" si="3"/>
        <v>7000.000000000002</v>
      </c>
      <c r="B33" s="8">
        <f t="shared" si="0"/>
        <v>1.0000000000000002</v>
      </c>
      <c r="C33" s="8">
        <f t="shared" si="1"/>
        <v>1.0000000000000002</v>
      </c>
      <c r="D33" s="7">
        <f>(1/6)^3</f>
        <v>0.004629629629629629</v>
      </c>
      <c r="E33" s="8">
        <f t="shared" si="2"/>
        <v>0.00462962962962963</v>
      </c>
    </row>
    <row r="34" spans="1:5" ht="12.75">
      <c r="A34" s="2">
        <f t="shared" si="3"/>
        <v>7466.666666666669</v>
      </c>
      <c r="B34" s="8">
        <f t="shared" si="0"/>
        <v>1.043578673157068</v>
      </c>
      <c r="C34" s="8">
        <f t="shared" si="1"/>
        <v>1.0666666666666669</v>
      </c>
      <c r="D34" s="7">
        <v>0</v>
      </c>
      <c r="E34" s="8">
        <f t="shared" si="2"/>
        <v>0</v>
      </c>
    </row>
    <row r="35" spans="1:5" ht="12.75">
      <c r="A35" s="2">
        <f t="shared" si="3"/>
        <v>7933.333333333336</v>
      </c>
      <c r="B35" s="8">
        <f t="shared" si="0"/>
        <v>1.0855556629006615</v>
      </c>
      <c r="C35" s="8">
        <f t="shared" si="1"/>
        <v>1.1333333333333337</v>
      </c>
      <c r="D35" s="7">
        <v>0</v>
      </c>
      <c r="E35" s="8">
        <f t="shared" si="2"/>
        <v>0</v>
      </c>
    </row>
    <row r="36" spans="1:5" ht="12.75">
      <c r="A36" s="2">
        <f t="shared" si="3"/>
        <v>8400.000000000002</v>
      </c>
      <c r="B36" s="8">
        <f t="shared" si="0"/>
        <v>1.1260445432950492</v>
      </c>
      <c r="C36" s="8">
        <f t="shared" si="1"/>
        <v>1.2000000000000002</v>
      </c>
      <c r="D36" s="7">
        <v>0</v>
      </c>
      <c r="E36" s="8">
        <f t="shared" si="2"/>
        <v>0</v>
      </c>
    </row>
    <row r="37" spans="1:5" ht="12.75">
      <c r="A37" s="2">
        <f t="shared" si="3"/>
        <v>8866.666666666668</v>
      </c>
      <c r="B37" s="8">
        <f t="shared" si="0"/>
        <v>1.1651472207312665</v>
      </c>
      <c r="C37" s="8">
        <f t="shared" si="1"/>
        <v>1.2666666666666668</v>
      </c>
      <c r="D37" s="7">
        <v>0</v>
      </c>
      <c r="E37" s="8">
        <f t="shared" si="2"/>
        <v>0</v>
      </c>
    </row>
    <row r="38" spans="1:5" ht="12.75">
      <c r="A38" s="2">
        <f t="shared" si="3"/>
        <v>9333.333333333334</v>
      </c>
      <c r="B38" s="8">
        <f t="shared" si="0"/>
        <v>1.2029554793406936</v>
      </c>
      <c r="C38" s="8">
        <f t="shared" si="1"/>
        <v>1.3333333333333335</v>
      </c>
      <c r="D38" s="7">
        <v>0</v>
      </c>
      <c r="E38" s="8">
        <f t="shared" si="2"/>
        <v>0</v>
      </c>
    </row>
    <row r="39" spans="1:5" ht="12.75">
      <c r="A39" s="29"/>
      <c r="B39" s="29"/>
      <c r="C39" s="29"/>
      <c r="D39" s="20" t="s">
        <v>11</v>
      </c>
      <c r="E39" s="10">
        <f>SUM(E18:E38)</f>
        <v>0.20882237774861964</v>
      </c>
    </row>
    <row r="40" spans="1:5" ht="12.75">
      <c r="A40" s="19"/>
      <c r="B40" s="19"/>
      <c r="C40" s="19"/>
      <c r="D40" s="20" t="s">
        <v>23</v>
      </c>
      <c r="E40" s="32">
        <f>(EXP(E39/c)-1)*x0+min</f>
        <v>1002.9761774012036</v>
      </c>
    </row>
    <row r="42" spans="1:3" ht="12.75">
      <c r="A42" s="30"/>
      <c r="B42" s="30"/>
      <c r="C42" s="30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&amp;CUtility.xls</oddHeader>
    <oddFooter>&amp;LProf. Dr. Timm Grams,  Fulda, &amp;D&amp;RSeite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Prof.Dr. Grams</cp:lastModifiedBy>
  <dcterms:created xsi:type="dcterms:W3CDTF">1998-09-21T07:30:59Z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